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0" windowWidth="15360" windowHeight="8235" activeTab="0"/>
  </bookViews>
  <sheets>
    <sheet name="ESTIMATES&amp;PEs" sheetId="1" r:id="rId1"/>
    <sheet name="12 MONTH VALUES" sheetId="2" r:id="rId2"/>
    <sheet name="DIVISORS&amp;AGGREGATES" sheetId="3" r:id="rId3"/>
    <sheet name="DIVIDENDS" sheetId="4" r:id="rId4"/>
    <sheet name="CORE BREAKDOWN " sheetId="5" r:id="rId5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FEATURE" hidden="1">"c2197"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39371.6185416667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SPWS_WBID">"D59E1A16-371E-4D0F-A93D-481B765CD67C"</definedName>
    <definedName name="SPWS_WSID" localSheetId="1" hidden="1">"C89F8C20-D0D0-4E9B-9D82-A6F84D6FD2B5"</definedName>
    <definedName name="SPWS_WSID" localSheetId="4" hidden="1">"7C26BD41-B55C-4902-9EE3-41DF2267209A"</definedName>
    <definedName name="SPWS_WSID" localSheetId="3" hidden="1">"9A25CC12-58CB-458B-AD22-F2CB6892E9ED"</definedName>
    <definedName name="SPWS_WSID" localSheetId="2" hidden="1">"3DBDD925-7AEB-455E-A770-CEEF17D6751A"</definedName>
    <definedName name="SPWS_WSID" localSheetId="0" hidden="1">"2E0D7859-DB93-478B-9DA7-67CC50929A66"</definedName>
  </definedNames>
  <calcPr fullCalcOnLoad="1"/>
</workbook>
</file>

<file path=xl/comments4.xml><?xml version="1.0" encoding="utf-8"?>
<comments xmlns="http://schemas.openxmlformats.org/spreadsheetml/2006/main">
  <authors>
    <author>howard_silverblatt</author>
  </authors>
  <commentList>
    <comment ref="G16" authorId="0">
      <text>
        <r>
          <rPr>
            <b/>
            <sz val="8"/>
            <rFont val="Tahoma"/>
            <family val="0"/>
          </rPr>
          <t>howard_silverblatt: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<sst xmlns="http://schemas.openxmlformats.org/spreadsheetml/2006/main" count="563" uniqueCount="225">
  <si>
    <t>QUARTER</t>
  </si>
  <si>
    <t>PRICE</t>
  </si>
  <si>
    <t>DIVISOR</t>
  </si>
  <si>
    <t xml:space="preserve"> </t>
  </si>
  <si>
    <t>03/31/2002</t>
  </si>
  <si>
    <t>12/31/2001</t>
  </si>
  <si>
    <t>09/30/2001</t>
  </si>
  <si>
    <t>06/30/2001</t>
  </si>
  <si>
    <t>03/31/2001</t>
  </si>
  <si>
    <t>12/31/2000</t>
  </si>
  <si>
    <t>09/30/2000</t>
  </si>
  <si>
    <t>06/30/2000</t>
  </si>
  <si>
    <t>03/31/2000</t>
  </si>
  <si>
    <t>12/31/1999</t>
  </si>
  <si>
    <t>09/30/1999</t>
  </si>
  <si>
    <t>06/30/1999</t>
  </si>
  <si>
    <t>03/31/1999</t>
  </si>
  <si>
    <t>12/31/1998</t>
  </si>
  <si>
    <t>09/30/1998</t>
  </si>
  <si>
    <t>06/30/1998</t>
  </si>
  <si>
    <t>03/31/1998</t>
  </si>
  <si>
    <t>12/31/1997</t>
  </si>
  <si>
    <t>09/30/1997</t>
  </si>
  <si>
    <t>06/30/1997</t>
  </si>
  <si>
    <t>03/31/1997</t>
  </si>
  <si>
    <t>12/31/1996</t>
  </si>
  <si>
    <t>09/30/1996</t>
  </si>
  <si>
    <t>06/30/1996</t>
  </si>
  <si>
    <t>03/31/1996</t>
  </si>
  <si>
    <t>12/31/1995</t>
  </si>
  <si>
    <t>09/30/1995</t>
  </si>
  <si>
    <t>06/30/1995</t>
  </si>
  <si>
    <t>03/31/1995</t>
  </si>
  <si>
    <t>12/31/1994</t>
  </si>
  <si>
    <t>09/30/1994</t>
  </si>
  <si>
    <t>06/30/1994</t>
  </si>
  <si>
    <t>03/31/1994</t>
  </si>
  <si>
    <t>12/31/1993</t>
  </si>
  <si>
    <t>09/30/1993</t>
  </si>
  <si>
    <t>06/30/1993</t>
  </si>
  <si>
    <t>03/31/1993</t>
  </si>
  <si>
    <t>12/31/1992</t>
  </si>
  <si>
    <t>09/30/1992</t>
  </si>
  <si>
    <t>06/30/1992</t>
  </si>
  <si>
    <t>03/31/1992</t>
  </si>
  <si>
    <t>12/31/1991</t>
  </si>
  <si>
    <t>09/30/1991</t>
  </si>
  <si>
    <t>06/30/1991</t>
  </si>
  <si>
    <t>03/31/1991</t>
  </si>
  <si>
    <t>12/31/1990</t>
  </si>
  <si>
    <t>09/30/1990</t>
  </si>
  <si>
    <t>06/30/1990</t>
  </si>
  <si>
    <t>03/31/1990</t>
  </si>
  <si>
    <t>12/31/1989</t>
  </si>
  <si>
    <t>09/30/1989</t>
  </si>
  <si>
    <t>06/30/1989</t>
  </si>
  <si>
    <t>03/31/1989</t>
  </si>
  <si>
    <t>12/31/1988</t>
  </si>
  <si>
    <t>09/30/1988</t>
  </si>
  <si>
    <t>06/30/1988</t>
  </si>
  <si>
    <t>03/31/1988</t>
  </si>
  <si>
    <t>DIVIDENDS</t>
  </si>
  <si>
    <t>YIELD</t>
  </si>
  <si>
    <t xml:space="preserve">MARKET </t>
  </si>
  <si>
    <t>VALUE</t>
  </si>
  <si>
    <t>09/30/2002</t>
  </si>
  <si>
    <t>06/30/2002</t>
  </si>
  <si>
    <t>CORE</t>
  </si>
  <si>
    <t>ESTIMATES</t>
  </si>
  <si>
    <t>12/31/2003</t>
  </si>
  <si>
    <t>09/30/2003</t>
  </si>
  <si>
    <t>06/30/2003</t>
  </si>
  <si>
    <t>12/31/2002</t>
  </si>
  <si>
    <t>PENSION</t>
  </si>
  <si>
    <t>OTHER NET</t>
  </si>
  <si>
    <t>GOODWILL</t>
  </si>
  <si>
    <t>GAINS &amp;</t>
  </si>
  <si>
    <t>SETTLEMENTS</t>
  </si>
  <si>
    <t>REVERSALS</t>
  </si>
  <si>
    <t>FORMULA</t>
  </si>
  <si>
    <t>INTEREST</t>
  </si>
  <si>
    <t>IMPAIRMENT</t>
  </si>
  <si>
    <t>&amp; LITIGATION</t>
  </si>
  <si>
    <t>ADJ</t>
  </si>
  <si>
    <t>ACTUALS</t>
  </si>
  <si>
    <t>Data as of the close of:</t>
  </si>
  <si>
    <t>S&amp;P 500 close of:</t>
  </si>
  <si>
    <t>03/31/2004</t>
  </si>
  <si>
    <t>06/30/2004</t>
  </si>
  <si>
    <t>09/30/2004</t>
  </si>
  <si>
    <t>03/31/2005</t>
  </si>
  <si>
    <t>06/30/2005</t>
  </si>
  <si>
    <t>09/30/2005</t>
  </si>
  <si>
    <t>OPTION</t>
  </si>
  <si>
    <t>EXP</t>
  </si>
  <si>
    <t>OPEB</t>
  </si>
  <si>
    <t>S&amp;P 500 EARNINGS AND ESTIMATE REPORT</t>
  </si>
  <si>
    <t>S&amp;P 500 CASH DIVIDENDS</t>
  </si>
  <si>
    <t>CASH</t>
  </si>
  <si>
    <t>(top down)</t>
  </si>
  <si>
    <t>P/E</t>
  </si>
  <si>
    <t>S&amp;P 500 DIVISORS AND AGGREGATES</t>
  </si>
  <si>
    <t>EARNS</t>
  </si>
  <si>
    <t>AS REPORTED</t>
  </si>
  <si>
    <t>END</t>
  </si>
  <si>
    <t>(rounded)</t>
  </si>
  <si>
    <t>INDEX</t>
  </si>
  <si>
    <t>(ests are</t>
  </si>
  <si>
    <t>bottom up)</t>
  </si>
  <si>
    <t>top down)</t>
  </si>
  <si>
    <t>PRE-PEN INT</t>
  </si>
  <si>
    <t>PER SHR</t>
  </si>
  <si>
    <t xml:space="preserve"> LOSSES</t>
  </si>
  <si>
    <t>S&amp;P 500 CORE EARNINGS BREAKDOWN</t>
  </si>
  <si>
    <t>OPERATING</t>
  </si>
  <si>
    <t>PERIOD</t>
  </si>
  <si>
    <t>03/31/2003</t>
  </si>
  <si>
    <t>DATE</t>
  </si>
  <si>
    <t xml:space="preserve">AS </t>
  </si>
  <si>
    <t>REPORTED</t>
  </si>
  <si>
    <t>12/31/1987</t>
  </si>
  <si>
    <t>S&amp;P 500  12 MONTH VALUES</t>
  </si>
  <si>
    <t>(type of estimate)</t>
  </si>
  <si>
    <t>(S&amp;P IPC)</t>
  </si>
  <si>
    <t>12 MONTHS</t>
  </si>
  <si>
    <t>12 MONTH</t>
  </si>
  <si>
    <t>Dividend yield (indicated rate)</t>
  </si>
  <si>
    <t>ANNUAL EPS</t>
  </si>
  <si>
    <t>QUARTERLY EPS</t>
  </si>
  <si>
    <t xml:space="preserve">   Option expense was phased in from 1996.</t>
  </si>
  <si>
    <t xml:space="preserve">03/31/2003 </t>
  </si>
  <si>
    <t xml:space="preserve">   1996-2000 calculations based on fiscal reporting.</t>
  </si>
  <si>
    <t xml:space="preserve">06/30/2003 </t>
  </si>
  <si>
    <t xml:space="preserve">FY 2002 </t>
  </si>
  <si>
    <t xml:space="preserve">FY 2001  </t>
  </si>
  <si>
    <t xml:space="preserve">FY 2000  </t>
  </si>
  <si>
    <t xml:space="preserve">FY 1999  </t>
  </si>
  <si>
    <t xml:space="preserve">FY 1998  </t>
  </si>
  <si>
    <t xml:space="preserve">FY 1997 </t>
  </si>
  <si>
    <t xml:space="preserve">FY 1996  </t>
  </si>
  <si>
    <t xml:space="preserve">03/31/2004 </t>
  </si>
  <si>
    <t xml:space="preserve">06/30/2004 </t>
  </si>
  <si>
    <t>03/31/2006</t>
  </si>
  <si>
    <t>06/30/2006</t>
  </si>
  <si>
    <t>09/30/2006</t>
  </si>
  <si>
    <t xml:space="preserve">12/31/2004 </t>
  </si>
  <si>
    <t xml:space="preserve">03/31/2005 </t>
  </si>
  <si>
    <t>FY 2003</t>
  </si>
  <si>
    <t xml:space="preserve">   Mandatory option expensing to starts for fiscal Q1 2006.</t>
  </si>
  <si>
    <t>03/31/2007</t>
  </si>
  <si>
    <t>06/30/2007</t>
  </si>
  <si>
    <t>09/30/2007</t>
  </si>
  <si>
    <t xml:space="preserve">09/30/2005 </t>
  </si>
  <si>
    <t xml:space="preserve">FY 2004 </t>
  </si>
  <si>
    <t xml:space="preserve">12/31/2005 </t>
  </si>
  <si>
    <t xml:space="preserve">03/31/2006 </t>
  </si>
  <si>
    <t>12/31/2005</t>
  </si>
  <si>
    <t>STANDARD &amp; POOR'S INDEX SERVICES</t>
  </si>
  <si>
    <t xml:space="preserve">FY 2005 </t>
  </si>
  <si>
    <t xml:space="preserve">09/30/2006 </t>
  </si>
  <si>
    <t>06/30/2008</t>
  </si>
  <si>
    <t>03/31/2008</t>
  </si>
  <si>
    <t>09/30/2008</t>
  </si>
  <si>
    <t xml:space="preserve">03/31/2007 </t>
  </si>
  <si>
    <t>03/31/2007 Core prelim</t>
  </si>
  <si>
    <t xml:space="preserve">06/30/2007 </t>
  </si>
  <si>
    <t xml:space="preserve">12/31/2006 </t>
  </si>
  <si>
    <t>06/30/2007 Core prelim</t>
  </si>
  <si>
    <t>FY 2006</t>
  </si>
  <si>
    <t>NOTE:</t>
  </si>
  <si>
    <t>09/30/2007 Core prelim</t>
  </si>
  <si>
    <t>12/31/2009</t>
  </si>
  <si>
    <t>09/30/2009</t>
  </si>
  <si>
    <t>06/30/2009</t>
  </si>
  <si>
    <t>03/31/2009</t>
  </si>
  <si>
    <t>12/31/2007</t>
  </si>
  <si>
    <t>FY 2007Core prelim</t>
  </si>
  <si>
    <t xml:space="preserve">06/30/2008 </t>
  </si>
  <si>
    <t>Dividend yield (last 12 months: Dec,'08)</t>
  </si>
  <si>
    <t>EARNINGS</t>
  </si>
  <si>
    <t xml:space="preserve">QUARTER </t>
  </si>
  <si>
    <t>$ BILLIONS</t>
  </si>
  <si>
    <t>(full float adjusted)</t>
  </si>
  <si>
    <t>(half float adjusted)</t>
  </si>
  <si>
    <t>2009 estimate</t>
  </si>
  <si>
    <t>(bottom up)</t>
  </si>
  <si>
    <t>03/30/2010</t>
  </si>
  <si>
    <t>06/30/2010</t>
  </si>
  <si>
    <t>09/30/2010</t>
  </si>
  <si>
    <t>12/31/2010</t>
  </si>
  <si>
    <t>2010 estimate</t>
  </si>
  <si>
    <t xml:space="preserve">     ( estimated P/Es use current price)</t>
  </si>
  <si>
    <t>(12/08 P/E if based on 12/08 price)</t>
  </si>
  <si>
    <t>Slightly different format, comments always appreciated</t>
  </si>
  <si>
    <t>Financials set to post fifth consecutive quarter of negative earnings</t>
  </si>
  <si>
    <t xml:space="preserve">Bottom up (void of most charges) vs. top down -&gt; charges this large count regardless of where classified  </t>
  </si>
  <si>
    <t>Energy expected to contribute 21.7% of Q4 earnings, make up 13.7% of market value</t>
  </si>
  <si>
    <t>Index on track to report (record) sixth consecutive quarter of negative growth; never had a negative EPS</t>
  </si>
  <si>
    <t>Consumer Discretionary set to post eighth consecutive quarter of negative growth -&gt; depending on charges could be negative earnings</t>
  </si>
  <si>
    <t>Expect more charges as companies write off 2008 and hope for 2009 (second half), not all charges impact cash flow</t>
  </si>
  <si>
    <t>Operating:</t>
  </si>
  <si>
    <t>Bottom up:</t>
  </si>
  <si>
    <t>Top down:</t>
  </si>
  <si>
    <t>S&amp;P covering Equity Analyst estimate for specific issue, building from the bottom up to the index level estimate</t>
  </si>
  <si>
    <t>As Reported:</t>
  </si>
  <si>
    <t>Income from product (goods and services), excludes corporate (M&amp;A, financing, layoffs ), and unusual items</t>
  </si>
  <si>
    <t>Income from continuing operations, also known GAAP (Generally Accepted Accounting Principles) and As Reported</t>
  </si>
  <si>
    <t>Actual earnings are bottom up</t>
  </si>
  <si>
    <t>Estimates are bottom up and top down, as marked</t>
  </si>
  <si>
    <t>The current reporting period is shown (xx%), indicating that xx% is based on actual earnings and 100-xx% are based on estimates</t>
  </si>
  <si>
    <t>Estimated P/Es are based on the report date price; actual P/Es are based on the quarter end price</t>
  </si>
  <si>
    <t>S&amp;P estimate (Economics Dpt) incorporates models (economic, financial, policy), does not come down to the issue level</t>
  </si>
  <si>
    <t>preliminary today</t>
  </si>
  <si>
    <t>(incl BAC div cut on 1/16)</t>
  </si>
  <si>
    <t>With 9% of the actuals in they compute to a negative start - first time that I recall</t>
  </si>
  <si>
    <t>Q4 Y/Y comparisons hard: Fin's lost $23B in Q4,'07, currently expected to post a loss</t>
  </si>
  <si>
    <t>BAC, MER and C EPS EPS have a potential -$2.83 impact on operating Q4 (estimate vs actual); reviewing now</t>
  </si>
  <si>
    <t>12/31/2008 (9%)</t>
  </si>
  <si>
    <t>is under</t>
  </si>
  <si>
    <t>review</t>
  </si>
  <si>
    <t>should be</t>
  </si>
  <si>
    <t>posted soon</t>
  </si>
  <si>
    <t>This series</t>
  </si>
  <si>
    <t>1/16/2009 2PM</t>
  </si>
  <si>
    <t>Howard Silverblatt, Senior Index Analyst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</si>
</sst>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00000"/>
    <numFmt numFmtId="171" formatCode="0.0000"/>
    <numFmt numFmtId="172" formatCode="General_)"/>
    <numFmt numFmtId="173" formatCode="0.00_);\(0.00\)"/>
    <numFmt numFmtId="174" formatCode="[$-409]dddd\,\ mmmm\ dd\,\ yyyy"/>
    <numFmt numFmtId="175" formatCode="0.000%"/>
    <numFmt numFmtId="176" formatCode="[$€-2]\ #,##0.00_);[Red]\([$€-2]\ #,##0.00\)"/>
    <numFmt numFmtId="177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9"/>
      <name val="TIMES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0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15" applyNumberFormat="1" applyBorder="1" applyAlignment="1">
      <alignment horizontal="right"/>
    </xf>
    <xf numFmtId="2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2" fontId="0" fillId="0" borderId="0" xfId="15" applyNumberFormat="1" applyBorder="1" applyAlignment="1">
      <alignment horizontal="right"/>
    </xf>
    <xf numFmtId="2" fontId="0" fillId="0" borderId="0" xfId="15" applyNumberFormat="1" applyFont="1" applyBorder="1" applyAlignment="1">
      <alignment horizontal="right"/>
    </xf>
    <xf numFmtId="4" fontId="0" fillId="0" borderId="0" xfId="15" applyNumberFormat="1" applyFont="1" applyBorder="1" applyAlignment="1">
      <alignment horizontal="right"/>
    </xf>
    <xf numFmtId="43" fontId="0" fillId="0" borderId="0" xfId="15" applyFont="1" applyBorder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0" fontId="0" fillId="0" borderId="0" xfId="15" applyNumberFormat="1" applyFont="1" applyBorder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177" fontId="0" fillId="0" borderId="0" xfId="15" applyNumberFormat="1" applyFont="1" applyBorder="1" applyAlignment="1">
      <alignment horizontal="right"/>
    </xf>
    <xf numFmtId="177" fontId="0" fillId="0" borderId="0" xfId="15" applyNumberFormat="1" applyBorder="1" applyAlignment="1">
      <alignment horizontal="right"/>
    </xf>
    <xf numFmtId="177" fontId="0" fillId="0" borderId="0" xfId="15" applyNumberFormat="1" applyBorder="1" applyAlignment="1">
      <alignment horizontal="right"/>
    </xf>
    <xf numFmtId="177" fontId="0" fillId="0" borderId="0" xfId="15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7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77" fontId="0" fillId="0" borderId="0" xfId="15" applyNumberFormat="1" applyFont="1" applyBorder="1" applyAlignment="1">
      <alignment horizontal="center"/>
    </xf>
    <xf numFmtId="0" fontId="7" fillId="0" borderId="0" xfId="22" applyFont="1" applyAlignment="1">
      <alignment horizontal="left"/>
    </xf>
    <xf numFmtId="0" fontId="8" fillId="0" borderId="0" xfId="0" applyFont="1" applyAlignment="1">
      <alignment horizontal="left"/>
    </xf>
  </cellXfs>
  <cellStyles count="11">
    <cellStyle name="Normal" xfId="0"/>
    <cellStyle name="Comma" xfId="15"/>
    <cellStyle name="Comma  - Style1" xfId="16"/>
    <cellStyle name="Comma [0]" xfId="17"/>
    <cellStyle name="Curren - Style2" xfId="18"/>
    <cellStyle name="Currency" xfId="19"/>
    <cellStyle name="Currency [0]" xfId="20"/>
    <cellStyle name="Followed Hyperlink" xfId="21"/>
    <cellStyle name="Hyperlink" xfId="22"/>
    <cellStyle name="Normal - Style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7.57421875" style="0" bestFit="1" customWidth="1"/>
    <col min="3" max="3" width="11.8515625" style="0" bestFit="1" customWidth="1"/>
    <col min="4" max="4" width="14.28125" style="0" bestFit="1" customWidth="1"/>
    <col min="5" max="5" width="11.8515625" style="0" bestFit="1" customWidth="1"/>
    <col min="6" max="6" width="6.28125" style="0" customWidth="1"/>
    <col min="7" max="7" width="11.8515625" style="0" bestFit="1" customWidth="1"/>
    <col min="8" max="8" width="14.28125" style="0" bestFit="1" customWidth="1"/>
    <col min="9" max="9" width="11.8515625" style="0" bestFit="1" customWidth="1"/>
  </cols>
  <sheetData>
    <row r="1" spans="1:9" s="11" customFormat="1" ht="12.75">
      <c r="A1" s="7" t="s">
        <v>157</v>
      </c>
      <c r="B1" s="10"/>
      <c r="C1" s="10"/>
      <c r="D1" s="10"/>
      <c r="E1" s="10"/>
      <c r="F1" s="10"/>
      <c r="G1" s="10"/>
      <c r="H1" s="10"/>
      <c r="I1" s="10"/>
    </row>
    <row r="2" spans="1:9" s="56" customFormat="1" ht="12.75">
      <c r="A2" s="47" t="s">
        <v>96</v>
      </c>
      <c r="B2" s="49"/>
      <c r="C2" s="49"/>
      <c r="D2" s="49"/>
      <c r="E2" s="49"/>
      <c r="F2" s="49"/>
      <c r="G2" s="49"/>
      <c r="H2" s="49"/>
      <c r="I2" s="49"/>
    </row>
    <row r="3" spans="1:9" s="56" customFormat="1" ht="12.75">
      <c r="A3" s="47"/>
      <c r="B3" s="49"/>
      <c r="C3" s="49"/>
      <c r="D3" s="49"/>
      <c r="E3" s="49"/>
      <c r="F3" s="49"/>
      <c r="G3" s="49"/>
      <c r="H3" s="49"/>
      <c r="I3" s="49"/>
    </row>
    <row r="4" spans="1:9" s="56" customFormat="1" ht="12.75">
      <c r="A4" s="68" t="s">
        <v>223</v>
      </c>
      <c r="B4" s="37" t="s">
        <v>193</v>
      </c>
      <c r="C4" s="49"/>
      <c r="D4" s="49"/>
      <c r="E4" s="49"/>
      <c r="F4" s="49"/>
      <c r="G4" s="37" t="s">
        <v>224</v>
      </c>
      <c r="H4" s="49"/>
      <c r="I4" s="49"/>
    </row>
    <row r="5" spans="1:9" s="56" customFormat="1" ht="12.75">
      <c r="A5" s="67"/>
      <c r="B5" s="37"/>
      <c r="C5" s="49"/>
      <c r="D5" s="49"/>
      <c r="E5" s="49"/>
      <c r="F5" s="49"/>
      <c r="G5" s="49"/>
      <c r="H5" s="49"/>
      <c r="I5" s="49"/>
    </row>
    <row r="6" spans="1:9" s="56" customFormat="1" ht="12.75">
      <c r="A6" s="5"/>
      <c r="B6" s="37" t="s">
        <v>214</v>
      </c>
      <c r="C6" s="49"/>
      <c r="D6" s="49"/>
      <c r="E6" s="49"/>
      <c r="F6" s="49"/>
      <c r="G6" s="49"/>
      <c r="H6" s="49"/>
      <c r="I6" s="49"/>
    </row>
    <row r="7" spans="1:9" s="56" customFormat="1" ht="12.75">
      <c r="A7" s="5"/>
      <c r="B7" s="37" t="s">
        <v>199</v>
      </c>
      <c r="C7" s="49"/>
      <c r="D7" s="49"/>
      <c r="E7" s="49"/>
      <c r="F7" s="49"/>
      <c r="G7" s="49"/>
      <c r="H7" s="49"/>
      <c r="I7" s="49"/>
    </row>
    <row r="8" spans="1:9" s="56" customFormat="1" ht="12.75">
      <c r="A8" s="5"/>
      <c r="B8" s="37" t="s">
        <v>195</v>
      </c>
      <c r="C8" s="49"/>
      <c r="D8" s="49"/>
      <c r="E8" s="49"/>
      <c r="F8" s="49"/>
      <c r="G8" s="49"/>
      <c r="H8" s="49"/>
      <c r="I8" s="49"/>
    </row>
    <row r="9" spans="1:9" s="56" customFormat="1" ht="12.75">
      <c r="A9" s="47"/>
      <c r="B9" s="37" t="s">
        <v>215</v>
      </c>
      <c r="C9" s="49"/>
      <c r="D9" s="49"/>
      <c r="E9" s="49"/>
      <c r="F9" s="49"/>
      <c r="G9" s="49"/>
      <c r="H9" s="49"/>
      <c r="I9" s="49"/>
    </row>
    <row r="10" spans="1:9" s="56" customFormat="1" ht="12.75">
      <c r="A10" s="47"/>
      <c r="B10" s="37" t="s">
        <v>197</v>
      </c>
      <c r="C10" s="49"/>
      <c r="D10" s="49"/>
      <c r="E10" s="49"/>
      <c r="F10" s="49"/>
      <c r="G10" s="49"/>
      <c r="H10" s="49"/>
      <c r="I10" s="49"/>
    </row>
    <row r="11" spans="1:9" s="56" customFormat="1" ht="12.75">
      <c r="A11" s="47"/>
      <c r="B11" s="37" t="s">
        <v>194</v>
      </c>
      <c r="C11" s="49"/>
      <c r="D11" s="49"/>
      <c r="E11" s="49"/>
      <c r="F11" s="49"/>
      <c r="G11" s="49"/>
      <c r="H11" s="49"/>
      <c r="I11" s="49"/>
    </row>
    <row r="12" spans="1:9" s="56" customFormat="1" ht="12.75">
      <c r="A12" s="47"/>
      <c r="B12" s="37" t="s">
        <v>196</v>
      </c>
      <c r="C12" s="49"/>
      <c r="D12" s="49"/>
      <c r="E12" s="49"/>
      <c r="F12" s="49"/>
      <c r="G12" s="49"/>
      <c r="H12" s="49"/>
      <c r="I12" s="49"/>
    </row>
    <row r="13" spans="1:9" s="56" customFormat="1" ht="12.75">
      <c r="A13" s="47"/>
      <c r="B13" s="37" t="s">
        <v>198</v>
      </c>
      <c r="C13" s="49"/>
      <c r="D13" s="49"/>
      <c r="E13" s="49"/>
      <c r="F13" s="49"/>
      <c r="G13" s="49"/>
      <c r="H13" s="49"/>
      <c r="I13" s="49"/>
    </row>
    <row r="14" spans="1:9" s="56" customFormat="1" ht="12.75">
      <c r="A14" s="47" t="s">
        <v>212</v>
      </c>
      <c r="B14" s="37" t="s">
        <v>216</v>
      </c>
      <c r="C14" s="49"/>
      <c r="D14" s="49"/>
      <c r="E14" s="49"/>
      <c r="F14" s="49"/>
      <c r="G14" s="49"/>
      <c r="H14" s="49"/>
      <c r="I14" s="49"/>
    </row>
    <row r="15" spans="1:9" s="56" customFormat="1" ht="12.75">
      <c r="A15" s="47"/>
      <c r="B15" s="37"/>
      <c r="C15" s="49"/>
      <c r="D15" s="49"/>
      <c r="E15" s="49"/>
      <c r="F15" s="49"/>
      <c r="G15" s="49"/>
      <c r="H15" s="49"/>
      <c r="I15" s="49"/>
    </row>
    <row r="16" spans="1:9" s="56" customFormat="1" ht="12.75">
      <c r="A16" s="47"/>
      <c r="B16" s="37"/>
      <c r="C16" s="49"/>
      <c r="D16" s="49"/>
      <c r="E16" s="49"/>
      <c r="F16" s="49"/>
      <c r="G16" s="49"/>
      <c r="H16" s="49"/>
      <c r="I16" s="49"/>
    </row>
    <row r="17" spans="1:8" ht="12.75">
      <c r="A17" s="47" t="s">
        <v>85</v>
      </c>
      <c r="B17" s="49"/>
      <c r="C17" s="49"/>
      <c r="D17" s="65">
        <v>39828</v>
      </c>
      <c r="E17" s="1"/>
      <c r="F17" s="1"/>
      <c r="G17" s="1"/>
      <c r="H17" s="1"/>
    </row>
    <row r="18" spans="1:8" ht="12.75">
      <c r="A18" s="5" t="s">
        <v>86</v>
      </c>
      <c r="B18" s="1"/>
      <c r="C18" s="1"/>
      <c r="D18" s="33">
        <v>843.737557</v>
      </c>
      <c r="E18" s="40"/>
      <c r="F18" s="40"/>
      <c r="G18" s="40"/>
      <c r="H18" s="1"/>
    </row>
    <row r="19" spans="1:8" ht="12.75">
      <c r="A19" s="27" t="s">
        <v>178</v>
      </c>
      <c r="B19" s="1"/>
      <c r="C19" s="1"/>
      <c r="D19" s="14">
        <f>(28.387)/D18</f>
        <v>0.03364434801377462</v>
      </c>
      <c r="E19" s="28"/>
      <c r="F19" s="28"/>
      <c r="G19" s="28"/>
      <c r="H19" s="28"/>
    </row>
    <row r="20" spans="1:8" ht="12.75">
      <c r="A20" s="1" t="s">
        <v>126</v>
      </c>
      <c r="B20" s="1"/>
      <c r="C20" s="1"/>
      <c r="D20" s="14">
        <f>25.61/D18</f>
        <v>0.030353040216745973</v>
      </c>
      <c r="E20" s="1" t="s">
        <v>213</v>
      </c>
      <c r="F20" s="1"/>
      <c r="G20" s="1"/>
      <c r="H20" s="1"/>
    </row>
    <row r="21" spans="1:8" ht="12.75">
      <c r="A21" s="1"/>
      <c r="B21" s="1"/>
      <c r="C21" s="1"/>
      <c r="D21" s="14"/>
      <c r="E21" s="1"/>
      <c r="F21" s="1"/>
      <c r="G21" s="1"/>
      <c r="H21" s="1"/>
    </row>
    <row r="22" spans="1:9" ht="12.75">
      <c r="A22" s="44"/>
      <c r="B22" s="45"/>
      <c r="C22" s="46" t="s">
        <v>114</v>
      </c>
      <c r="D22" s="46" t="s">
        <v>103</v>
      </c>
      <c r="E22" s="46" t="s">
        <v>114</v>
      </c>
      <c r="F22" s="46"/>
      <c r="G22" s="46" t="s">
        <v>114</v>
      </c>
      <c r="H22" s="46" t="s">
        <v>103</v>
      </c>
      <c r="I22" s="46" t="s">
        <v>114</v>
      </c>
    </row>
    <row r="23" spans="1:9" ht="12.75">
      <c r="A23" s="47" t="s">
        <v>180</v>
      </c>
      <c r="B23" s="45"/>
      <c r="C23" s="46" t="s">
        <v>179</v>
      </c>
      <c r="D23" s="46" t="s">
        <v>179</v>
      </c>
      <c r="E23" s="46" t="s">
        <v>179</v>
      </c>
      <c r="F23" s="46"/>
      <c r="G23" s="46" t="s">
        <v>179</v>
      </c>
      <c r="H23" s="46" t="s">
        <v>179</v>
      </c>
      <c r="I23" s="46" t="s">
        <v>179</v>
      </c>
    </row>
    <row r="24" spans="1:9" ht="12.75">
      <c r="A24" s="47" t="s">
        <v>104</v>
      </c>
      <c r="B24" s="48" t="s">
        <v>1</v>
      </c>
      <c r="C24" s="46" t="s">
        <v>111</v>
      </c>
      <c r="D24" s="46" t="s">
        <v>111</v>
      </c>
      <c r="E24" s="46" t="s">
        <v>111</v>
      </c>
      <c r="F24" s="46"/>
      <c r="G24" s="46" t="s">
        <v>100</v>
      </c>
      <c r="H24" s="46" t="s">
        <v>100</v>
      </c>
      <c r="I24" s="46" t="s">
        <v>100</v>
      </c>
    </row>
    <row r="25" spans="1:9" ht="12.75">
      <c r="A25" s="47"/>
      <c r="B25" s="46" t="s">
        <v>3</v>
      </c>
      <c r="C25" s="46" t="s">
        <v>107</v>
      </c>
      <c r="D25" s="46" t="s">
        <v>107</v>
      </c>
      <c r="E25" s="46" t="s">
        <v>107</v>
      </c>
      <c r="F25" s="46"/>
      <c r="G25" s="46" t="s">
        <v>107</v>
      </c>
      <c r="H25" s="46" t="s">
        <v>107</v>
      </c>
      <c r="I25" s="46" t="s">
        <v>107</v>
      </c>
    </row>
    <row r="26" spans="1:9" ht="12.75">
      <c r="A26" s="47"/>
      <c r="B26" s="49"/>
      <c r="C26" s="46" t="s">
        <v>108</v>
      </c>
      <c r="D26" s="46" t="s">
        <v>109</v>
      </c>
      <c r="E26" s="48" t="s">
        <v>109</v>
      </c>
      <c r="F26" s="48"/>
      <c r="G26" s="46" t="s">
        <v>108</v>
      </c>
      <c r="H26" s="48" t="s">
        <v>109</v>
      </c>
      <c r="I26" s="48" t="s">
        <v>109</v>
      </c>
    </row>
    <row r="27" spans="1:9" ht="12.75">
      <c r="A27" s="7" t="s">
        <v>68</v>
      </c>
      <c r="B27" s="41"/>
      <c r="C27" s="36"/>
      <c r="D27" s="36"/>
      <c r="E27" s="36"/>
      <c r="F27" s="36"/>
      <c r="G27" s="36" t="s">
        <v>191</v>
      </c>
      <c r="H27" s="36"/>
      <c r="I27" s="36"/>
    </row>
    <row r="28" spans="1:9" ht="12.75">
      <c r="A28" s="8" t="s">
        <v>189</v>
      </c>
      <c r="B28" s="41"/>
      <c r="C28" s="50"/>
      <c r="D28" s="50">
        <v>11.44</v>
      </c>
      <c r="E28" s="50">
        <v>15.01</v>
      </c>
      <c r="F28" s="50"/>
      <c r="G28" s="36"/>
      <c r="H28" s="6">
        <f>D18/SUM(D28:D31)</f>
        <v>16.389618434343433</v>
      </c>
      <c r="I28" s="6">
        <f>D18/SUM(E28:E31)</f>
        <v>13.923061996699671</v>
      </c>
    </row>
    <row r="29" spans="1:9" ht="12.75">
      <c r="A29" s="8" t="s">
        <v>188</v>
      </c>
      <c r="B29" s="41"/>
      <c r="C29" s="50"/>
      <c r="D29" s="50">
        <v>12.88</v>
      </c>
      <c r="E29" s="50">
        <v>15.25</v>
      </c>
      <c r="F29" s="50"/>
      <c r="G29" s="36"/>
      <c r="H29" s="6">
        <f>D18/SUM(D29:D32)</f>
        <v>16.431111139240507</v>
      </c>
      <c r="I29" s="6">
        <f>D18/SUM(E29:E32)</f>
        <v>14.0412307705109</v>
      </c>
    </row>
    <row r="30" spans="1:9" ht="12.75">
      <c r="A30" s="8" t="s">
        <v>187</v>
      </c>
      <c r="B30" s="41"/>
      <c r="C30" s="50"/>
      <c r="D30" s="50">
        <v>13.53</v>
      </c>
      <c r="E30" s="50">
        <v>15.38</v>
      </c>
      <c r="F30" s="50"/>
      <c r="G30" s="36"/>
      <c r="H30" s="6">
        <f>D18/SUM(D30:D33)</f>
        <v>17.010837842741935</v>
      </c>
      <c r="I30" s="6">
        <f>D18/SUM(E30:E33)</f>
        <v>14.194777203903095</v>
      </c>
    </row>
    <row r="31" spans="1:9" ht="12.75">
      <c r="A31" s="8" t="s">
        <v>186</v>
      </c>
      <c r="B31" s="41"/>
      <c r="C31" s="50"/>
      <c r="D31" s="50">
        <v>13.63</v>
      </c>
      <c r="E31" s="50">
        <v>14.96</v>
      </c>
      <c r="F31" s="50"/>
      <c r="G31" s="36"/>
      <c r="H31" s="6">
        <f>D18/SUM(D31:D34)</f>
        <v>18.486800109553023</v>
      </c>
      <c r="I31" s="6">
        <f>D18/SUM(E31:E34)</f>
        <v>14.735200087320992</v>
      </c>
    </row>
    <row r="32" spans="1:9" ht="12.75">
      <c r="A32" s="8" t="s">
        <v>171</v>
      </c>
      <c r="B32" s="36"/>
      <c r="C32" s="66" t="s">
        <v>222</v>
      </c>
      <c r="D32" s="50">
        <v>11.31</v>
      </c>
      <c r="E32" s="50">
        <v>14.5</v>
      </c>
      <c r="F32" s="61"/>
      <c r="G32" s="6"/>
      <c r="H32" s="6">
        <f>D18/SUM(D32:D35)</f>
        <v>20.146551026743076</v>
      </c>
      <c r="I32" s="6">
        <f>D18/SUM(E32:E35)</f>
        <v>15.424818226691045</v>
      </c>
    </row>
    <row r="33" spans="1:9" ht="12.75">
      <c r="A33" s="8" t="s">
        <v>172</v>
      </c>
      <c r="B33" s="36"/>
      <c r="C33" s="66" t="s">
        <v>218</v>
      </c>
      <c r="D33" s="50">
        <v>11.13</v>
      </c>
      <c r="E33" s="50">
        <v>14.6</v>
      </c>
      <c r="F33" s="61"/>
      <c r="G33" s="6"/>
      <c r="H33" s="6">
        <f>D18/SUM(D33:D36)</f>
        <v>21.46857107510948</v>
      </c>
      <c r="I33" s="6">
        <f>D18/SUM(E33:E36)</f>
        <v>16.101861774809162</v>
      </c>
    </row>
    <row r="34" spans="1:9" ht="12.75">
      <c r="A34" s="8" t="s">
        <v>173</v>
      </c>
      <c r="B34" s="36"/>
      <c r="C34" s="66" t="s">
        <v>219</v>
      </c>
      <c r="D34" s="50">
        <v>9.57</v>
      </c>
      <c r="E34" s="50">
        <v>13.2</v>
      </c>
      <c r="F34" s="61"/>
      <c r="G34" s="6"/>
      <c r="H34" s="6">
        <f>D18/SUM(D34:D39)</f>
        <v>22.261583225460356</v>
      </c>
      <c r="I34" s="6">
        <f>D18/(SUM(E34:E36)+C39)</f>
        <v>15.69452300967262</v>
      </c>
    </row>
    <row r="35" spans="1:9" ht="12.75">
      <c r="A35" s="8" t="s">
        <v>174</v>
      </c>
      <c r="B35" s="36"/>
      <c r="C35" s="66" t="s">
        <v>220</v>
      </c>
      <c r="D35" s="50">
        <v>9.87</v>
      </c>
      <c r="E35" s="50">
        <v>12.4</v>
      </c>
      <c r="F35" s="61"/>
      <c r="G35" s="6"/>
      <c r="H35" s="6">
        <f>D18/SUM(D35:D40)</f>
        <v>20.483512635193787</v>
      </c>
      <c r="I35" s="6">
        <f>D18/(SUM(E35:E36)+C39+C40)</f>
        <v>14.653309430357764</v>
      </c>
    </row>
    <row r="36" spans="1:9" ht="12.75">
      <c r="A36" s="8" t="s">
        <v>217</v>
      </c>
      <c r="B36" s="33">
        <v>903.25</v>
      </c>
      <c r="C36" s="66" t="s">
        <v>221</v>
      </c>
      <c r="D36" s="51">
        <v>8.731058</v>
      </c>
      <c r="E36" s="51">
        <v>12.2</v>
      </c>
      <c r="F36" s="51"/>
      <c r="G36" s="6"/>
      <c r="H36" s="6">
        <f>D18/SUM(D36:D41)</f>
        <v>18.005089791186535</v>
      </c>
      <c r="I36" s="6">
        <f>D18/(SUM(E36:E36)+C39+C40+C41)</f>
        <v>13.652711278317152</v>
      </c>
    </row>
    <row r="37" spans="1:10" ht="12.75">
      <c r="A37" s="8"/>
      <c r="B37" s="33"/>
      <c r="C37" s="51"/>
      <c r="D37" s="51"/>
      <c r="E37" s="51"/>
      <c r="F37" s="32"/>
      <c r="G37" s="6"/>
      <c r="H37" s="6">
        <f>B36/SUM(D36:D41)</f>
        <v>19.275066303453926</v>
      </c>
      <c r="I37" s="6">
        <f>B36/(E36+C39+C40+C41)</f>
        <v>14.61569579288026</v>
      </c>
      <c r="J37" t="s">
        <v>192</v>
      </c>
    </row>
    <row r="38" spans="1:9" ht="12.75">
      <c r="A38" s="7" t="s">
        <v>84</v>
      </c>
      <c r="B38" s="1"/>
      <c r="C38" s="43"/>
      <c r="D38" s="43"/>
      <c r="E38" s="43"/>
      <c r="G38" s="6" t="s">
        <v>3</v>
      </c>
      <c r="H38" s="6" t="s">
        <v>3</v>
      </c>
      <c r="I38" s="6" t="s">
        <v>3</v>
      </c>
    </row>
    <row r="39" spans="1:9" ht="12.75">
      <c r="A39" s="8" t="s">
        <v>162</v>
      </c>
      <c r="B39" s="33">
        <v>1166.361418</v>
      </c>
      <c r="C39" s="51">
        <v>15.96</v>
      </c>
      <c r="D39" s="51">
        <v>9.73</v>
      </c>
      <c r="E39" s="51"/>
      <c r="F39" s="32"/>
      <c r="G39" s="6">
        <v>17.99385094106757</v>
      </c>
      <c r="H39" s="6">
        <v>25.383273514689883</v>
      </c>
      <c r="I39" s="6"/>
    </row>
    <row r="40" spans="1:9" ht="12.75">
      <c r="A40" s="8" t="s">
        <v>177</v>
      </c>
      <c r="B40" s="1">
        <v>1280.001</v>
      </c>
      <c r="C40" s="51">
        <v>17.02</v>
      </c>
      <c r="D40" s="51">
        <v>12.86</v>
      </c>
      <c r="E40" s="51"/>
      <c r="F40" s="32"/>
      <c r="G40" s="6">
        <v>18.35653233902194</v>
      </c>
      <c r="H40" s="6">
        <v>24.91728635390306</v>
      </c>
      <c r="I40" s="6"/>
    </row>
    <row r="41" spans="1:9" ht="12.75">
      <c r="A41" s="8" t="s">
        <v>161</v>
      </c>
      <c r="B41" s="33">
        <v>1322.703</v>
      </c>
      <c r="C41" s="51">
        <v>16.62</v>
      </c>
      <c r="D41" s="53">
        <v>15.54</v>
      </c>
      <c r="E41" s="51"/>
      <c r="F41" s="32"/>
      <c r="G41" s="6">
        <v>17.229425556858146</v>
      </c>
      <c r="H41" s="6">
        <v>21.902412613211197</v>
      </c>
      <c r="I41" s="6"/>
    </row>
    <row r="42" spans="1:9" ht="12.75">
      <c r="A42" s="8" t="s">
        <v>175</v>
      </c>
      <c r="B42" s="1">
        <v>1468.3552</v>
      </c>
      <c r="C42" s="52">
        <v>15.22</v>
      </c>
      <c r="D42" s="43">
        <v>7.82</v>
      </c>
      <c r="E42" s="43"/>
      <c r="F42" s="32"/>
      <c r="G42" s="6">
        <v>17.789619578386237</v>
      </c>
      <c r="H42" s="6">
        <v>22.187045721595815</v>
      </c>
      <c r="I42" s="6"/>
    </row>
    <row r="43" spans="1:9" ht="12.75">
      <c r="A43" s="8" t="s">
        <v>151</v>
      </c>
      <c r="B43" s="30">
        <v>1526.75</v>
      </c>
      <c r="C43" s="52">
        <v>20.87</v>
      </c>
      <c r="D43" s="43">
        <v>15.15</v>
      </c>
      <c r="E43" s="43"/>
      <c r="F43" s="32"/>
      <c r="G43" s="6">
        <v>17.094950173552796</v>
      </c>
      <c r="H43" s="6">
        <v>19.424116314812302</v>
      </c>
      <c r="I43" s="6"/>
    </row>
    <row r="44" spans="1:9" ht="12.75">
      <c r="A44" s="8" t="s">
        <v>165</v>
      </c>
      <c r="B44" s="1">
        <v>1503.3486</v>
      </c>
      <c r="C44" s="50">
        <v>24.06</v>
      </c>
      <c r="D44" s="43">
        <v>21.880744314722936</v>
      </c>
      <c r="E44" s="43"/>
      <c r="F44" s="32"/>
      <c r="G44" s="6">
        <v>16.43542800918334</v>
      </c>
      <c r="H44" s="6">
        <v>17.70296070920519</v>
      </c>
      <c r="I44" s="6"/>
    </row>
    <row r="45" spans="1:9" ht="12.75">
      <c r="A45" s="8" t="s">
        <v>163</v>
      </c>
      <c r="B45" s="1">
        <v>1420.86</v>
      </c>
      <c r="C45" s="52">
        <v>22.39</v>
      </c>
      <c r="D45" s="43">
        <v>21.33</v>
      </c>
      <c r="E45" s="43"/>
      <c r="F45" s="28"/>
      <c r="G45" s="6">
        <v>15.900402864816472</v>
      </c>
      <c r="H45" s="6">
        <v>17.087913409500903</v>
      </c>
      <c r="I45" s="6"/>
    </row>
    <row r="46" spans="1:9" ht="12.75">
      <c r="A46" s="8" t="s">
        <v>166</v>
      </c>
      <c r="B46" s="1">
        <v>1418.3</v>
      </c>
      <c r="C46" s="43">
        <v>21.99</v>
      </c>
      <c r="D46" s="43">
        <v>20.24</v>
      </c>
      <c r="E46" s="43"/>
      <c r="F46" s="28"/>
      <c r="G46" s="6">
        <v>16.168490652074784</v>
      </c>
      <c r="H46" s="6">
        <v>17.40031897926635</v>
      </c>
      <c r="I46" s="6"/>
    </row>
    <row r="47" spans="1:9" ht="12.75">
      <c r="A47" s="8" t="s">
        <v>159</v>
      </c>
      <c r="B47" s="1">
        <v>1335.847</v>
      </c>
      <c r="C47" s="43">
        <v>23.03</v>
      </c>
      <c r="D47" s="43">
        <v>21.47</v>
      </c>
      <c r="E47" s="43"/>
      <c r="F47" s="1"/>
      <c r="G47" s="6">
        <v>15.547567504655493</v>
      </c>
      <c r="H47" s="6">
        <v>17.00199821814942</v>
      </c>
      <c r="I47" s="6"/>
    </row>
    <row r="48" spans="1:9" ht="12.75">
      <c r="A48" s="8" t="s">
        <v>143</v>
      </c>
      <c r="B48" s="1">
        <v>1270.2</v>
      </c>
      <c r="C48" s="43">
        <v>21.95</v>
      </c>
      <c r="D48" s="43">
        <v>20.11</v>
      </c>
      <c r="E48" s="43"/>
      <c r="G48" s="6">
        <v>15.54141686039398</v>
      </c>
      <c r="H48" s="6">
        <v>17.051953282319776</v>
      </c>
      <c r="I48" s="6"/>
    </row>
    <row r="49" spans="1:9" ht="12" customHeight="1">
      <c r="A49" s="8" t="s">
        <v>155</v>
      </c>
      <c r="B49" s="1">
        <v>1294.83</v>
      </c>
      <c r="C49" s="43">
        <v>20.75</v>
      </c>
      <c r="D49" s="43">
        <v>19.69</v>
      </c>
      <c r="E49" s="43"/>
      <c r="F49" s="1"/>
      <c r="G49" s="6">
        <v>16.348863636363635</v>
      </c>
      <c r="H49" s="6">
        <v>17.817944131003163</v>
      </c>
      <c r="I49" s="6"/>
    </row>
    <row r="50" spans="1:9" ht="12.75">
      <c r="A50" s="8" t="s">
        <v>154</v>
      </c>
      <c r="B50" s="1">
        <v>1248.29</v>
      </c>
      <c r="C50" s="43">
        <v>20.19</v>
      </c>
      <c r="D50" s="43">
        <v>17.3</v>
      </c>
      <c r="E50" s="43"/>
      <c r="F50" s="1"/>
      <c r="G50" s="6">
        <v>16.328188358404184</v>
      </c>
      <c r="H50" s="6">
        <v>17.85056485056485</v>
      </c>
      <c r="I50" s="6"/>
    </row>
    <row r="51" spans="1:9" ht="12.75">
      <c r="A51" s="8" t="s">
        <v>92</v>
      </c>
      <c r="B51" s="1">
        <v>1228.81</v>
      </c>
      <c r="C51" s="43">
        <v>18.84</v>
      </c>
      <c r="D51" s="43">
        <v>17.39</v>
      </c>
      <c r="E51" s="43"/>
      <c r="F51" s="1"/>
      <c r="G51" s="6">
        <v>16.558550060638726</v>
      </c>
      <c r="H51" s="6">
        <v>18.458915427369686</v>
      </c>
      <c r="I51" s="6"/>
    </row>
    <row r="52" spans="1:9" ht="12.75">
      <c r="A52" s="8" t="s">
        <v>91</v>
      </c>
      <c r="B52" s="6">
        <v>1191.33</v>
      </c>
      <c r="C52" s="43">
        <v>19.42</v>
      </c>
      <c r="D52" s="43">
        <v>18.29</v>
      </c>
      <c r="E52" s="43"/>
      <c r="F52" s="1"/>
      <c r="G52" s="6">
        <v>16.488996539792385</v>
      </c>
      <c r="H52" s="6">
        <v>18.80255681818182</v>
      </c>
      <c r="I52" s="6"/>
    </row>
    <row r="53" spans="1:9" ht="12.75">
      <c r="A53" s="8" t="s">
        <v>146</v>
      </c>
      <c r="B53" s="6">
        <v>1180.59</v>
      </c>
      <c r="C53" s="43">
        <v>18</v>
      </c>
      <c r="D53" s="43">
        <v>16.95</v>
      </c>
      <c r="E53" s="43"/>
      <c r="F53" s="1"/>
      <c r="G53" s="6">
        <v>16.911474000859474</v>
      </c>
      <c r="H53" s="6">
        <v>19.572115384615383</v>
      </c>
      <c r="I53" s="6"/>
    </row>
    <row r="54" spans="1:9" s="13" customFormat="1" ht="12.75">
      <c r="A54" s="21">
        <v>38352</v>
      </c>
      <c r="B54" s="12">
        <v>1211.92</v>
      </c>
      <c r="C54" s="54">
        <v>17.95</v>
      </c>
      <c r="D54" s="54">
        <v>13.94</v>
      </c>
      <c r="E54" s="54"/>
      <c r="F54" s="1"/>
      <c r="G54" s="6">
        <v>17.90661938534279</v>
      </c>
      <c r="H54" s="6">
        <v>20.69888983774552</v>
      </c>
      <c r="I54" s="22"/>
    </row>
    <row r="55" spans="1:9" ht="12.75">
      <c r="A55" s="8" t="s">
        <v>89</v>
      </c>
      <c r="B55" s="1">
        <v>1114.58</v>
      </c>
      <c r="C55" s="43">
        <v>16.88</v>
      </c>
      <c r="D55" s="43">
        <v>14.18</v>
      </c>
      <c r="E55" s="43"/>
      <c r="F55" s="1"/>
      <c r="G55" s="6">
        <v>17.250889955115305</v>
      </c>
      <c r="H55" s="6">
        <v>19.293404881426348</v>
      </c>
      <c r="I55" s="6"/>
    </row>
    <row r="56" spans="1:9" ht="12.75">
      <c r="A56" s="8" t="s">
        <v>88</v>
      </c>
      <c r="B56" s="1">
        <v>1140.84</v>
      </c>
      <c r="C56" s="43">
        <v>16.98</v>
      </c>
      <c r="D56" s="43">
        <v>15.25</v>
      </c>
      <c r="E56" s="43"/>
      <c r="F56" s="1"/>
      <c r="G56" s="6">
        <v>18.359188928226583</v>
      </c>
      <c r="H56" s="6">
        <v>20.317720391807654</v>
      </c>
      <c r="I56" s="6"/>
    </row>
    <row r="57" spans="1:9" s="13" customFormat="1" ht="12.75">
      <c r="A57" s="9" t="s">
        <v>87</v>
      </c>
      <c r="B57" s="12">
        <v>1126.21</v>
      </c>
      <c r="C57" s="54">
        <v>15.87</v>
      </c>
      <c r="D57" s="54">
        <v>15.18</v>
      </c>
      <c r="E57" s="54"/>
      <c r="F57" s="1"/>
      <c r="G57" s="6">
        <v>19.390668044077135</v>
      </c>
      <c r="H57" s="6">
        <v>21.657884615384617</v>
      </c>
      <c r="I57" s="22"/>
    </row>
    <row r="58" spans="1:9" s="13" customFormat="1" ht="12.75">
      <c r="A58" s="21">
        <v>37986</v>
      </c>
      <c r="B58" s="12">
        <v>1111.92</v>
      </c>
      <c r="C58" s="54">
        <v>14.88</v>
      </c>
      <c r="D58" s="54">
        <v>13.16</v>
      </c>
      <c r="E58" s="54"/>
      <c r="F58" s="1"/>
      <c r="G58" s="6">
        <v>20.331321996708724</v>
      </c>
      <c r="H58" s="6">
        <v>22.81329503487895</v>
      </c>
      <c r="I58" s="22"/>
    </row>
    <row r="59" spans="1:9" ht="12.75">
      <c r="A59" s="8" t="s">
        <v>70</v>
      </c>
      <c r="B59" s="1">
        <v>995.97</v>
      </c>
      <c r="C59" s="43">
        <v>14.41</v>
      </c>
      <c r="D59" s="43">
        <v>12.56</v>
      </c>
      <c r="E59" s="43"/>
      <c r="F59" s="1"/>
      <c r="G59" s="6">
        <v>19.245797101449277</v>
      </c>
      <c r="H59" s="6">
        <v>25.815707620528773</v>
      </c>
      <c r="I59" s="6"/>
    </row>
    <row r="60" spans="1:9" s="13" customFormat="1" ht="12.75">
      <c r="A60" s="8" t="s">
        <v>132</v>
      </c>
      <c r="B60" s="12">
        <v>974.5</v>
      </c>
      <c r="C60" s="54">
        <v>12.92</v>
      </c>
      <c r="D60" s="54">
        <v>11.1</v>
      </c>
      <c r="E60" s="54"/>
      <c r="F60" s="1"/>
      <c r="G60" s="6">
        <v>19.908069458631257</v>
      </c>
      <c r="H60" s="6">
        <v>28.205499276411</v>
      </c>
      <c r="I60" s="22"/>
    </row>
    <row r="61" spans="1:9" ht="12.75">
      <c r="A61" s="9" t="s">
        <v>116</v>
      </c>
      <c r="B61" s="1">
        <v>848.18</v>
      </c>
      <c r="C61" s="43">
        <v>12.48</v>
      </c>
      <c r="D61" s="43">
        <v>11.92</v>
      </c>
      <c r="E61" s="43"/>
      <c r="F61" s="1"/>
      <c r="G61" s="6">
        <v>17.792741766310048</v>
      </c>
      <c r="H61" s="6">
        <v>27.97427440633245</v>
      </c>
      <c r="I61" s="6"/>
    </row>
    <row r="62" spans="1:9" ht="12.75">
      <c r="A62" s="8" t="s">
        <v>72</v>
      </c>
      <c r="B62" s="1">
        <v>879.82</v>
      </c>
      <c r="C62" s="43">
        <v>11.94</v>
      </c>
      <c r="D62" s="43">
        <v>3</v>
      </c>
      <c r="E62" s="43"/>
      <c r="F62" s="1"/>
      <c r="G62" s="6">
        <v>19.109904430929628</v>
      </c>
      <c r="H62" s="6">
        <v>31.889090250090618</v>
      </c>
      <c r="I62" s="6" t="s">
        <v>3</v>
      </c>
    </row>
    <row r="63" spans="1:9" ht="12.75">
      <c r="A63" s="8" t="s">
        <v>65</v>
      </c>
      <c r="B63" s="12">
        <v>815.28</v>
      </c>
      <c r="C63" s="43">
        <v>11.61</v>
      </c>
      <c r="D63" s="43">
        <v>8.53</v>
      </c>
      <c r="E63" s="54"/>
      <c r="F63" s="1"/>
      <c r="G63" s="22">
        <v>18.51646604587781</v>
      </c>
      <c r="H63" s="22">
        <v>27.14</v>
      </c>
      <c r="I63" s="22"/>
    </row>
    <row r="64" spans="1:9" s="13" customFormat="1" ht="12.75">
      <c r="A64" s="5" t="s">
        <v>66</v>
      </c>
      <c r="B64" s="1">
        <v>989.81</v>
      </c>
      <c r="C64" s="43">
        <v>11.64</v>
      </c>
      <c r="D64" s="43">
        <v>6.87</v>
      </c>
      <c r="E64" s="43"/>
      <c r="F64" s="1"/>
      <c r="G64" s="22">
        <v>23.79923058427506</v>
      </c>
      <c r="H64" s="22">
        <v>37.016080777860886</v>
      </c>
      <c r="I64" s="22"/>
    </row>
    <row r="65" spans="1:9" ht="12.75">
      <c r="A65" s="5" t="s">
        <v>4</v>
      </c>
      <c r="B65" s="1">
        <v>1147.39</v>
      </c>
      <c r="C65" s="43">
        <v>10.85</v>
      </c>
      <c r="D65" s="43">
        <v>9.19</v>
      </c>
      <c r="E65" s="43"/>
      <c r="F65" s="1"/>
      <c r="G65" s="22">
        <v>29.442904798563</v>
      </c>
      <c r="H65" s="22">
        <v>46.453036437246965</v>
      </c>
      <c r="I65" s="22"/>
    </row>
    <row r="66" spans="1:9" ht="12.75">
      <c r="A66" s="5" t="s">
        <v>5</v>
      </c>
      <c r="B66" s="1">
        <v>1148.08</v>
      </c>
      <c r="C66" s="43">
        <v>9.94</v>
      </c>
      <c r="D66" s="43">
        <v>5.45</v>
      </c>
      <c r="E66" s="43"/>
      <c r="F66" s="1"/>
      <c r="G66" s="22">
        <v>29.55160875160875</v>
      </c>
      <c r="H66" s="22">
        <v>46.49979748886189</v>
      </c>
      <c r="I66" s="22"/>
    </row>
    <row r="67" spans="1:9" ht="12.75">
      <c r="A67" s="5" t="s">
        <v>6</v>
      </c>
      <c r="B67" s="1">
        <v>1040.94</v>
      </c>
      <c r="C67" s="43">
        <v>9.16</v>
      </c>
      <c r="D67" s="43">
        <v>5.23</v>
      </c>
      <c r="E67" s="43"/>
      <c r="F67" s="1"/>
      <c r="G67" s="22">
        <v>24.7724892908139</v>
      </c>
      <c r="H67" s="22">
        <v>36.76933945602261</v>
      </c>
      <c r="I67" s="6"/>
    </row>
    <row r="68" spans="1:9" ht="12.75">
      <c r="A68" s="9" t="s">
        <v>7</v>
      </c>
      <c r="B68" s="1">
        <v>1224.38</v>
      </c>
      <c r="C68" s="43">
        <v>9.02</v>
      </c>
      <c r="D68" s="43">
        <v>4.83</v>
      </c>
      <c r="E68" s="43"/>
      <c r="F68" s="1"/>
      <c r="G68" s="22">
        <v>26.03402083776313</v>
      </c>
      <c r="H68" s="22">
        <v>33.280239195433545</v>
      </c>
      <c r="I68" s="6"/>
    </row>
    <row r="69" spans="1:9" ht="12.75">
      <c r="A69" s="5" t="s">
        <v>8</v>
      </c>
      <c r="B69" s="1">
        <v>1160.33</v>
      </c>
      <c r="C69" s="43">
        <v>10.73</v>
      </c>
      <c r="D69" s="43">
        <v>9.18</v>
      </c>
      <c r="E69" s="43"/>
      <c r="F69" s="1"/>
      <c r="G69" s="22">
        <v>21.938551711098505</v>
      </c>
      <c r="H69" s="22">
        <v>25.535431338028168</v>
      </c>
      <c r="I69" s="6"/>
    </row>
    <row r="70" spans="1:9" ht="12.75">
      <c r="A70" s="5" t="s">
        <v>9</v>
      </c>
      <c r="B70" s="1">
        <v>1320.28</v>
      </c>
      <c r="C70" s="43">
        <v>13.11</v>
      </c>
      <c r="D70" s="43">
        <v>9.07</v>
      </c>
      <c r="E70" s="43"/>
      <c r="F70" s="1"/>
      <c r="G70" s="22">
        <v>23.521824336362016</v>
      </c>
      <c r="H70" s="22">
        <v>26.405599999999996</v>
      </c>
      <c r="I70" s="6"/>
    </row>
    <row r="71" spans="1:9" ht="12.75">
      <c r="A71" s="5" t="s">
        <v>10</v>
      </c>
      <c r="B71" s="1">
        <v>1436.51</v>
      </c>
      <c r="C71" s="43">
        <v>14.17</v>
      </c>
      <c r="D71" s="43">
        <v>13.71</v>
      </c>
      <c r="E71" s="43"/>
      <c r="F71" s="1"/>
      <c r="G71" s="22">
        <v>25.295122380700825</v>
      </c>
      <c r="H71" s="22">
        <v>26.750651769087522</v>
      </c>
      <c r="I71" s="6"/>
    </row>
    <row r="72" spans="1:9" ht="12.75">
      <c r="A72" s="5" t="s">
        <v>11</v>
      </c>
      <c r="B72" s="1">
        <v>1454.6</v>
      </c>
      <c r="C72" s="43">
        <v>14.88</v>
      </c>
      <c r="D72" s="43">
        <v>13.48</v>
      </c>
      <c r="E72" s="43"/>
      <c r="F72" s="1"/>
      <c r="G72" s="22">
        <v>26.16657672243209</v>
      </c>
      <c r="H72" s="22">
        <v>28.01617873651772</v>
      </c>
      <c r="I72" s="6"/>
    </row>
    <row r="73" spans="1:9" ht="12.75">
      <c r="A73" s="5" t="s">
        <v>12</v>
      </c>
      <c r="B73" s="1">
        <v>1498.58</v>
      </c>
      <c r="C73" s="43">
        <v>13.97</v>
      </c>
      <c r="D73" s="43">
        <v>13.74</v>
      </c>
      <c r="E73" s="43"/>
      <c r="F73" s="1"/>
      <c r="G73" s="22">
        <v>27.792655786350146</v>
      </c>
      <c r="H73" s="22">
        <v>29.412757605495585</v>
      </c>
      <c r="I73" s="6"/>
    </row>
    <row r="74" spans="1:9" ht="12.75">
      <c r="A74" s="5" t="s">
        <v>13</v>
      </c>
      <c r="B74" s="1">
        <v>1469.25</v>
      </c>
      <c r="C74" s="43">
        <v>13.77</v>
      </c>
      <c r="D74" s="43">
        <v>12.77</v>
      </c>
      <c r="E74" s="43"/>
      <c r="F74" s="1"/>
      <c r="G74" s="22">
        <v>28.429760061919502</v>
      </c>
      <c r="H74" s="22">
        <v>30.501349387585634</v>
      </c>
      <c r="I74" s="6"/>
    </row>
    <row r="75" spans="1:9" ht="12.75">
      <c r="A75" s="5" t="s">
        <v>14</v>
      </c>
      <c r="B75" s="1">
        <v>1282.71</v>
      </c>
      <c r="C75" s="43">
        <v>12.97</v>
      </c>
      <c r="D75" s="43">
        <v>11.93</v>
      </c>
      <c r="E75" s="43"/>
      <c r="F75" s="1"/>
      <c r="G75" s="22">
        <v>25.97630619684083</v>
      </c>
      <c r="H75" s="22">
        <v>29.179026387625115</v>
      </c>
      <c r="I75" s="6"/>
    </row>
    <row r="76" spans="1:9" ht="12.75">
      <c r="A76" s="5" t="s">
        <v>15</v>
      </c>
      <c r="B76" s="1">
        <v>1372.71</v>
      </c>
      <c r="C76" s="43">
        <v>13.21</v>
      </c>
      <c r="D76" s="43">
        <v>12.51</v>
      </c>
      <c r="E76" s="43"/>
      <c r="F76" s="1"/>
      <c r="G76" s="22">
        <v>29.293854033290653</v>
      </c>
      <c r="H76" s="22">
        <v>33.46440760604583</v>
      </c>
      <c r="I76" s="6"/>
    </row>
    <row r="77" spans="1:9" ht="12.75">
      <c r="A77" s="5" t="s">
        <v>16</v>
      </c>
      <c r="B77" s="1">
        <v>1286.37</v>
      </c>
      <c r="C77" s="43">
        <v>11.73</v>
      </c>
      <c r="D77" s="43">
        <v>10.96</v>
      </c>
      <c r="E77" s="43"/>
      <c r="F77" s="1"/>
      <c r="G77" s="22">
        <v>28.53527062999112</v>
      </c>
      <c r="H77" s="22">
        <v>33.5166753517457</v>
      </c>
      <c r="I77" s="6"/>
    </row>
    <row r="78" spans="1:9" ht="12.75">
      <c r="A78" s="5" t="s">
        <v>17</v>
      </c>
      <c r="B78" s="1">
        <v>1229.23</v>
      </c>
      <c r="C78" s="43">
        <v>11.47</v>
      </c>
      <c r="D78" s="43">
        <v>8.56</v>
      </c>
      <c r="E78" s="43"/>
      <c r="F78" s="1"/>
      <c r="G78" s="22">
        <v>27.766659137113166</v>
      </c>
      <c r="H78" s="22">
        <v>32.59692389286661</v>
      </c>
      <c r="I78" s="6"/>
    </row>
    <row r="79" spans="1:9" ht="12.75">
      <c r="A79" s="5" t="s">
        <v>18</v>
      </c>
      <c r="B79" s="1">
        <v>1017.01</v>
      </c>
      <c r="C79" s="43">
        <v>10.45</v>
      </c>
      <c r="D79" s="43">
        <v>8.99</v>
      </c>
      <c r="E79" s="43"/>
      <c r="F79" s="1"/>
      <c r="G79" s="22">
        <v>23.066681787253348</v>
      </c>
      <c r="H79" s="22">
        <v>26.700183775269103</v>
      </c>
      <c r="I79" s="6"/>
    </row>
    <row r="80" spans="1:9" ht="12.75">
      <c r="A80" s="5" t="s">
        <v>19</v>
      </c>
      <c r="B80" s="1">
        <v>1133.84</v>
      </c>
      <c r="C80" s="43">
        <v>11.43</v>
      </c>
      <c r="D80" s="43">
        <v>9.87</v>
      </c>
      <c r="E80" s="43"/>
      <c r="F80" s="1"/>
      <c r="G80" s="22">
        <v>25.382583389299302</v>
      </c>
      <c r="H80" s="22">
        <v>29.095201437002828</v>
      </c>
      <c r="I80" s="6"/>
    </row>
    <row r="81" spans="1:9" ht="12.75">
      <c r="A81" s="5" t="s">
        <v>20</v>
      </c>
      <c r="B81" s="1">
        <v>1101.75</v>
      </c>
      <c r="C81" s="43">
        <v>10.92</v>
      </c>
      <c r="D81" s="43">
        <v>10.29</v>
      </c>
      <c r="E81" s="43"/>
      <c r="F81" s="1"/>
      <c r="G81" s="22">
        <v>24.83096686950642</v>
      </c>
      <c r="H81" s="22">
        <v>27.86418816388468</v>
      </c>
      <c r="I81" s="6"/>
    </row>
    <row r="82" spans="1:9" ht="12.75">
      <c r="A82" s="5" t="s">
        <v>21</v>
      </c>
      <c r="B82" s="1">
        <v>970.43</v>
      </c>
      <c r="C82" s="43">
        <v>11.29</v>
      </c>
      <c r="D82" s="43">
        <v>8.94</v>
      </c>
      <c r="E82" s="43"/>
      <c r="F82" s="1"/>
      <c r="G82" s="22">
        <v>22.05021586003181</v>
      </c>
      <c r="H82" s="22">
        <v>24.431772406847934</v>
      </c>
      <c r="I82" s="6"/>
    </row>
    <row r="83" spans="1:9" ht="12.75">
      <c r="A83" s="5" t="s">
        <v>22</v>
      </c>
      <c r="B83" s="1">
        <v>947.28</v>
      </c>
      <c r="C83" s="43">
        <v>11.03</v>
      </c>
      <c r="D83" s="43">
        <v>9.87</v>
      </c>
      <c r="E83" s="43"/>
      <c r="F83" s="1"/>
      <c r="G83" s="22">
        <v>21.662016922021497</v>
      </c>
      <c r="H83" s="22">
        <v>23.309055118110233</v>
      </c>
      <c r="I83" s="6"/>
    </row>
    <row r="84" spans="1:9" ht="12.75">
      <c r="A84" s="5" t="s">
        <v>23</v>
      </c>
      <c r="B84" s="1">
        <v>885.14</v>
      </c>
      <c r="C84" s="43">
        <v>11.13</v>
      </c>
      <c r="D84" s="43">
        <v>10.44</v>
      </c>
      <c r="E84" s="43"/>
      <c r="F84" s="1"/>
      <c r="G84" s="22">
        <v>20.76818395119662</v>
      </c>
      <c r="H84" s="22">
        <v>21.828360049321827</v>
      </c>
      <c r="I84" s="6"/>
    </row>
    <row r="85" spans="1:9" ht="12.75">
      <c r="A85" s="5" t="s">
        <v>24</v>
      </c>
      <c r="B85" s="1">
        <v>757.12</v>
      </c>
      <c r="C85" s="43">
        <v>10.56</v>
      </c>
      <c r="D85" s="43">
        <v>10.47</v>
      </c>
      <c r="E85" s="43"/>
      <c r="F85" s="1"/>
      <c r="G85" s="22">
        <v>18.11291866028708</v>
      </c>
      <c r="H85" s="22">
        <v>18.81510934393638</v>
      </c>
      <c r="I85" s="6"/>
    </row>
    <row r="86" spans="1:9" ht="12.75">
      <c r="A86" s="5" t="s">
        <v>25</v>
      </c>
      <c r="B86" s="1">
        <v>740.74</v>
      </c>
      <c r="C86" s="43">
        <v>11.01</v>
      </c>
      <c r="D86" s="43">
        <v>9.86</v>
      </c>
      <c r="E86" s="43"/>
      <c r="F86" s="1"/>
      <c r="G86" s="22">
        <v>18.231356140782673</v>
      </c>
      <c r="H86" s="22">
        <v>19.12574231861606</v>
      </c>
      <c r="I86" s="6"/>
    </row>
    <row r="87" spans="1:9" ht="12.75">
      <c r="A87" s="5" t="s">
        <v>26</v>
      </c>
      <c r="B87" s="1">
        <v>687.33</v>
      </c>
      <c r="C87" s="43">
        <v>9.92</v>
      </c>
      <c r="D87" s="43">
        <v>9.78</v>
      </c>
      <c r="E87" s="43"/>
      <c r="F87" s="1"/>
      <c r="G87" s="22">
        <v>17.444923857868023</v>
      </c>
      <c r="H87" s="22">
        <v>19.0925</v>
      </c>
      <c r="I87" s="6"/>
    </row>
    <row r="88" spans="1:9" ht="12.75">
      <c r="A88" s="5" t="s">
        <v>27</v>
      </c>
      <c r="B88" s="1">
        <v>670.63</v>
      </c>
      <c r="C88" s="43">
        <v>10.31</v>
      </c>
      <c r="D88" s="43">
        <v>10.13</v>
      </c>
      <c r="E88" s="43"/>
      <c r="F88" s="1"/>
      <c r="G88" s="22">
        <v>17.08176260825267</v>
      </c>
      <c r="H88" s="22">
        <v>19.21025494127757</v>
      </c>
      <c r="I88" s="6"/>
    </row>
    <row r="89" spans="1:9" ht="12.75">
      <c r="A89" s="5" t="s">
        <v>28</v>
      </c>
      <c r="B89" s="1">
        <v>645.5</v>
      </c>
      <c r="C89" s="43">
        <v>9.39</v>
      </c>
      <c r="D89" s="43">
        <v>8.96</v>
      </c>
      <c r="E89" s="43"/>
      <c r="F89" s="1"/>
      <c r="G89" s="22">
        <v>16.788036410923276</v>
      </c>
      <c r="H89" s="22">
        <v>18.96298472385429</v>
      </c>
      <c r="I89" s="6"/>
    </row>
    <row r="90" spans="1:9" ht="12.75">
      <c r="A90" s="5" t="s">
        <v>29</v>
      </c>
      <c r="B90" s="1">
        <v>615.93</v>
      </c>
      <c r="C90" s="43">
        <v>9.78</v>
      </c>
      <c r="D90" s="43">
        <v>7.13</v>
      </c>
      <c r="E90" s="43"/>
      <c r="F90" s="1"/>
      <c r="G90" s="22">
        <v>16.337665782493367</v>
      </c>
      <c r="H90" s="22">
        <v>18.136925795053003</v>
      </c>
      <c r="I90" s="6"/>
    </row>
    <row r="91" spans="1:9" ht="12.75">
      <c r="A91" s="5" t="s">
        <v>30</v>
      </c>
      <c r="B91" s="1">
        <v>584.41</v>
      </c>
      <c r="C91" s="43">
        <v>9.78</v>
      </c>
      <c r="D91" s="43">
        <v>8.69</v>
      </c>
      <c r="E91" s="43"/>
      <c r="F91" s="1"/>
      <c r="G91" s="22">
        <v>15.915305010893245</v>
      </c>
      <c r="H91" s="22">
        <v>16.61199545196134</v>
      </c>
      <c r="I91" s="6"/>
    </row>
    <row r="92" spans="1:9" ht="12.75">
      <c r="A92" s="5" t="s">
        <v>31</v>
      </c>
      <c r="B92" s="1">
        <v>544.75</v>
      </c>
      <c r="C92" s="43">
        <v>9.5</v>
      </c>
      <c r="D92" s="43">
        <v>9.26</v>
      </c>
      <c r="E92" s="43"/>
      <c r="F92" s="1"/>
      <c r="G92" s="22">
        <v>15.577637975407493</v>
      </c>
      <c r="H92" s="22">
        <v>15.821957595120535</v>
      </c>
      <c r="I92" s="6"/>
    </row>
    <row r="93" spans="1:9" ht="12.75">
      <c r="A93" s="5" t="s">
        <v>32</v>
      </c>
      <c r="B93" s="1">
        <v>500.71</v>
      </c>
      <c r="C93" s="43">
        <v>8.64</v>
      </c>
      <c r="D93" s="43">
        <v>8.88</v>
      </c>
      <c r="E93" s="43"/>
      <c r="F93" s="1"/>
      <c r="G93" s="22">
        <v>15.072546658639373</v>
      </c>
      <c r="H93" s="22">
        <v>15.38279569892473</v>
      </c>
      <c r="I93" s="6"/>
    </row>
    <row r="94" spans="1:9" ht="12.75">
      <c r="A94" s="5" t="s">
        <v>33</v>
      </c>
      <c r="B94" s="1">
        <v>459.27</v>
      </c>
      <c r="C94" s="43">
        <v>8.8</v>
      </c>
      <c r="D94" s="43">
        <v>8.35</v>
      </c>
      <c r="E94" s="43"/>
      <c r="F94" s="1"/>
      <c r="G94" s="22">
        <v>14.465196850393701</v>
      </c>
      <c r="H94" s="22">
        <v>15.008823529411766</v>
      </c>
      <c r="I94" s="6"/>
    </row>
    <row r="95" spans="1:9" ht="12.75">
      <c r="A95" s="5" t="s">
        <v>34</v>
      </c>
      <c r="B95" s="1">
        <v>462.71</v>
      </c>
      <c r="C95" s="43">
        <v>8.03</v>
      </c>
      <c r="D95" s="43">
        <v>7.94</v>
      </c>
      <c r="E95" s="43"/>
      <c r="F95" s="1"/>
      <c r="G95" s="22">
        <v>15.3673198272999</v>
      </c>
      <c r="H95" s="22">
        <v>16.930479326747164</v>
      </c>
      <c r="I95" s="6"/>
    </row>
    <row r="96" spans="1:9" ht="12.75">
      <c r="A96" s="5" t="s">
        <v>35</v>
      </c>
      <c r="B96" s="1">
        <v>444.27</v>
      </c>
      <c r="C96" s="43">
        <v>7.75</v>
      </c>
      <c r="D96" s="43">
        <v>7.38</v>
      </c>
      <c r="E96" s="43"/>
      <c r="F96" s="1"/>
      <c r="G96" s="22">
        <v>15.319655172413793</v>
      </c>
      <c r="H96" s="22">
        <v>17.629761904761903</v>
      </c>
      <c r="I96" s="6"/>
    </row>
    <row r="97" spans="1:9" ht="12.75">
      <c r="A97" s="5" t="s">
        <v>36</v>
      </c>
      <c r="B97" s="1">
        <v>445.77</v>
      </c>
      <c r="C97" s="43">
        <v>7.17</v>
      </c>
      <c r="D97" s="43">
        <v>6.93</v>
      </c>
      <c r="E97" s="43"/>
      <c r="F97" s="1"/>
      <c r="G97" s="22">
        <v>16.023364485981308</v>
      </c>
      <c r="H97" s="22">
        <v>19.62879788639366</v>
      </c>
      <c r="I97" s="6"/>
    </row>
    <row r="98" spans="1:9" ht="12.75">
      <c r="A98" s="5" t="s">
        <v>37</v>
      </c>
      <c r="B98" s="1">
        <v>466.45</v>
      </c>
      <c r="C98" s="43">
        <v>7.16</v>
      </c>
      <c r="D98" s="43">
        <v>5.08</v>
      </c>
      <c r="E98" s="43"/>
      <c r="F98" s="1"/>
      <c r="G98" s="22">
        <v>17.340148698884757</v>
      </c>
      <c r="H98" s="22">
        <v>21.308816811329372</v>
      </c>
      <c r="I98" s="6"/>
    </row>
    <row r="99" spans="1:9" ht="12.75">
      <c r="A99" s="5" t="s">
        <v>38</v>
      </c>
      <c r="B99" s="1">
        <v>458.93</v>
      </c>
      <c r="C99" s="43">
        <v>6.92</v>
      </c>
      <c r="D99" s="43">
        <v>5.81</v>
      </c>
      <c r="E99" s="43"/>
      <c r="F99" s="1"/>
      <c r="G99" s="22">
        <v>18.103747534516764</v>
      </c>
      <c r="H99" s="22">
        <v>22.485546300832926</v>
      </c>
      <c r="I99" s="6"/>
    </row>
    <row r="100" spans="1:9" ht="12.75">
      <c r="A100" s="5" t="s">
        <v>39</v>
      </c>
      <c r="B100" s="1">
        <v>450.53</v>
      </c>
      <c r="C100" s="43">
        <v>6.57</v>
      </c>
      <c r="D100" s="43">
        <v>4.89</v>
      </c>
      <c r="E100" s="43"/>
      <c r="F100" s="1"/>
      <c r="G100" s="22">
        <v>19.130785562632695</v>
      </c>
      <c r="H100" s="22">
        <v>23.30729436109674</v>
      </c>
      <c r="I100" s="6"/>
    </row>
    <row r="101" spans="1:9" ht="12.75">
      <c r="A101" s="5" t="s">
        <v>40</v>
      </c>
      <c r="B101" s="1">
        <v>451.67</v>
      </c>
      <c r="C101" s="43">
        <v>6.25</v>
      </c>
      <c r="D101" s="43">
        <v>6.11</v>
      </c>
      <c r="E101" s="43"/>
      <c r="F101" s="1"/>
      <c r="G101" s="22">
        <v>20.35466426318161</v>
      </c>
      <c r="H101" s="22">
        <v>22.765625</v>
      </c>
      <c r="I101" s="6"/>
    </row>
    <row r="102" spans="1:9" ht="12.75">
      <c r="A102" s="5" t="s">
        <v>41</v>
      </c>
      <c r="B102" s="1">
        <v>435.71</v>
      </c>
      <c r="C102" s="43">
        <v>5.61</v>
      </c>
      <c r="D102" s="43">
        <v>3.6</v>
      </c>
      <c r="E102" s="43"/>
      <c r="F102" s="1"/>
      <c r="G102" s="22">
        <v>20.877335888835646</v>
      </c>
      <c r="H102" s="22">
        <v>22.823991618648506</v>
      </c>
      <c r="I102" s="6"/>
    </row>
    <row r="103" spans="1:9" ht="12.75">
      <c r="A103" s="5" t="s">
        <v>42</v>
      </c>
      <c r="B103" s="1">
        <v>417.8</v>
      </c>
      <c r="C103" s="43">
        <v>5.12</v>
      </c>
      <c r="D103" s="43">
        <v>4.73</v>
      </c>
      <c r="E103" s="43"/>
      <c r="F103" s="1"/>
      <c r="G103" s="22">
        <v>21.005530417295123</v>
      </c>
      <c r="H103" s="22">
        <v>23.15964523281596</v>
      </c>
      <c r="I103" s="6"/>
    </row>
    <row r="104" spans="1:9" ht="12.75">
      <c r="A104" s="5" t="s">
        <v>43</v>
      </c>
      <c r="B104" s="1">
        <v>408.14</v>
      </c>
      <c r="C104" s="43">
        <v>5.21</v>
      </c>
      <c r="D104" s="43">
        <v>5.4</v>
      </c>
      <c r="E104" s="43"/>
      <c r="F104" s="1"/>
      <c r="G104" s="22">
        <v>20.530181086519114</v>
      </c>
      <c r="H104" s="22">
        <v>23.937829912023453</v>
      </c>
      <c r="I104" s="6"/>
    </row>
    <row r="105" spans="1:9" ht="12.75">
      <c r="A105" s="5" t="s">
        <v>44</v>
      </c>
      <c r="B105" s="1">
        <v>403.69</v>
      </c>
      <c r="C105" s="43">
        <v>4.93</v>
      </c>
      <c r="D105" s="43">
        <v>5.36</v>
      </c>
      <c r="E105" s="43"/>
      <c r="F105" s="1"/>
      <c r="G105" s="22">
        <v>20.744604316546766</v>
      </c>
      <c r="H105" s="22">
        <v>24.93452748610253</v>
      </c>
      <c r="I105" s="6"/>
    </row>
    <row r="106" spans="1:9" ht="12.75">
      <c r="A106" s="5" t="s">
        <v>45</v>
      </c>
      <c r="B106" s="1">
        <v>417.09</v>
      </c>
      <c r="C106" s="43">
        <v>4.63</v>
      </c>
      <c r="D106" s="43">
        <v>2.55</v>
      </c>
      <c r="E106" s="43"/>
      <c r="F106" s="1"/>
      <c r="G106" s="22">
        <v>21.610880829015542</v>
      </c>
      <c r="H106" s="22">
        <v>26.117094552285536</v>
      </c>
      <c r="I106" s="6"/>
    </row>
    <row r="107" spans="1:9" ht="12.75">
      <c r="A107" s="5" t="s">
        <v>46</v>
      </c>
      <c r="B107" s="1">
        <v>387.86</v>
      </c>
      <c r="C107" s="43">
        <v>5.11</v>
      </c>
      <c r="D107" s="43">
        <v>3.74</v>
      </c>
      <c r="E107" s="43"/>
      <c r="F107" s="1"/>
      <c r="G107" s="22">
        <v>19.708333333333336</v>
      </c>
      <c r="H107" s="22">
        <v>21.765432098765434</v>
      </c>
      <c r="I107" s="6"/>
    </row>
    <row r="108" spans="1:9" ht="12.75">
      <c r="A108" s="5" t="s">
        <v>47</v>
      </c>
      <c r="B108" s="1">
        <v>371.16</v>
      </c>
      <c r="C108" s="43">
        <v>4.79</v>
      </c>
      <c r="D108" s="43">
        <v>4.54</v>
      </c>
      <c r="E108" s="43"/>
      <c r="F108" s="1"/>
      <c r="G108" s="22">
        <v>18.070107108081793</v>
      </c>
      <c r="H108" s="22">
        <v>19.122102009273572</v>
      </c>
      <c r="I108" s="6"/>
    </row>
    <row r="109" spans="1:9" ht="12.75">
      <c r="A109" s="5" t="s">
        <v>48</v>
      </c>
      <c r="B109" s="1">
        <v>375.22</v>
      </c>
      <c r="C109" s="43">
        <v>4.77</v>
      </c>
      <c r="D109" s="43">
        <v>5.14</v>
      </c>
      <c r="E109" s="43"/>
      <c r="F109" s="1"/>
      <c r="G109" s="22">
        <v>17.204034846400734</v>
      </c>
      <c r="H109" s="22">
        <v>17.91881566380134</v>
      </c>
      <c r="I109" s="6"/>
    </row>
    <row r="110" spans="1:9" ht="12.75">
      <c r="A110" s="5" t="s">
        <v>49</v>
      </c>
      <c r="B110" s="1">
        <v>330.22</v>
      </c>
      <c r="C110" s="43">
        <v>5.01</v>
      </c>
      <c r="D110" s="43">
        <v>4.4</v>
      </c>
      <c r="E110" s="43"/>
      <c r="F110" s="1"/>
      <c r="G110" s="22">
        <v>14.579249448123623</v>
      </c>
      <c r="H110" s="22">
        <v>15.474226804123713</v>
      </c>
      <c r="I110" s="6"/>
    </row>
    <row r="111" spans="1:9" ht="12.75">
      <c r="A111" s="5" t="s">
        <v>50</v>
      </c>
      <c r="B111" s="1">
        <v>306.05</v>
      </c>
      <c r="C111" s="43">
        <v>5.97</v>
      </c>
      <c r="D111" s="43">
        <v>5.33</v>
      </c>
      <c r="E111" s="43"/>
      <c r="F111" s="1"/>
      <c r="G111" s="22">
        <v>13.03449744463373</v>
      </c>
      <c r="H111" s="22">
        <v>14.077736890524378</v>
      </c>
      <c r="I111" s="6"/>
    </row>
    <row r="112" spans="1:9" ht="12.75">
      <c r="A112" s="5" t="s">
        <v>51</v>
      </c>
      <c r="B112" s="1">
        <v>358.02</v>
      </c>
      <c r="C112" s="43">
        <v>6.06</v>
      </c>
      <c r="D112" s="43">
        <v>6.07</v>
      </c>
      <c r="E112" s="43"/>
      <c r="F112" s="1"/>
      <c r="G112" s="22">
        <v>15.532321041214752</v>
      </c>
      <c r="H112" s="22">
        <v>16.840075258701788</v>
      </c>
      <c r="I112" s="6"/>
    </row>
    <row r="113" spans="1:9" ht="12.75">
      <c r="A113" s="5" t="s">
        <v>52</v>
      </c>
      <c r="B113" s="1">
        <v>339.94</v>
      </c>
      <c r="C113" s="43">
        <v>5.61</v>
      </c>
      <c r="D113" s="43">
        <v>5.54</v>
      </c>
      <c r="E113" s="43"/>
      <c r="F113" s="1"/>
      <c r="G113" s="22">
        <v>14.453231292517007</v>
      </c>
      <c r="H113" s="22">
        <v>15.687125057683431</v>
      </c>
      <c r="I113" s="6"/>
    </row>
    <row r="114" spans="1:9" ht="12.75">
      <c r="A114" s="5" t="s">
        <v>53</v>
      </c>
      <c r="B114" s="1">
        <v>353.4</v>
      </c>
      <c r="C114" s="43">
        <v>5.84</v>
      </c>
      <c r="D114" s="43">
        <v>4.8</v>
      </c>
      <c r="E114" s="43"/>
      <c r="F114" s="1"/>
      <c r="G114" s="22">
        <v>14.53125</v>
      </c>
      <c r="H114" s="22">
        <v>15.45255793616091</v>
      </c>
      <c r="I114" s="6"/>
    </row>
    <row r="115" spans="1:9" ht="12.75">
      <c r="A115" s="5" t="s">
        <v>54</v>
      </c>
      <c r="B115" s="1">
        <v>349.15</v>
      </c>
      <c r="C115" s="43">
        <v>5.54</v>
      </c>
      <c r="D115" s="43">
        <v>4.85</v>
      </c>
      <c r="E115" s="43"/>
      <c r="F115" s="1"/>
      <c r="G115" s="22">
        <v>14.05030181086519</v>
      </c>
      <c r="H115" s="22">
        <v>14.73828619670747</v>
      </c>
      <c r="I115" s="6"/>
    </row>
    <row r="116" spans="1:9" ht="12.75">
      <c r="A116" s="5" t="s">
        <v>55</v>
      </c>
      <c r="B116" s="1">
        <v>317.98</v>
      </c>
      <c r="C116" s="43">
        <v>6.53</v>
      </c>
      <c r="D116" s="43">
        <v>6.48</v>
      </c>
      <c r="E116" s="43"/>
      <c r="F116" s="1"/>
      <c r="G116" s="22">
        <v>12.45515080297689</v>
      </c>
      <c r="H116" s="22">
        <v>12.608247422680414</v>
      </c>
      <c r="I116" s="6"/>
    </row>
    <row r="117" spans="1:9" ht="12.75">
      <c r="A117" s="5" t="s">
        <v>56</v>
      </c>
      <c r="B117" s="1">
        <v>294.87</v>
      </c>
      <c r="C117" s="43">
        <v>6.41</v>
      </c>
      <c r="D117" s="43">
        <v>6.74</v>
      </c>
      <c r="E117" s="43"/>
      <c r="F117" s="1"/>
      <c r="G117" s="22">
        <v>11.77125748502994</v>
      </c>
      <c r="H117" s="22">
        <v>11.813701923076925</v>
      </c>
      <c r="I117" s="6"/>
    </row>
    <row r="118" spans="1:9" ht="12.75">
      <c r="A118" s="5" t="s">
        <v>57</v>
      </c>
      <c r="B118" s="1">
        <v>277.72</v>
      </c>
      <c r="C118" s="43">
        <v>6.37</v>
      </c>
      <c r="D118" s="43">
        <v>5.62</v>
      </c>
      <c r="E118" s="43"/>
      <c r="F118" s="1"/>
      <c r="G118" s="22">
        <v>11.514096185737978</v>
      </c>
      <c r="H118" s="22">
        <v>11.693473684210527</v>
      </c>
      <c r="I118" s="6"/>
    </row>
    <row r="119" spans="1:9" ht="12.75">
      <c r="A119" s="5" t="s">
        <v>58</v>
      </c>
      <c r="B119" s="1">
        <v>271.91</v>
      </c>
      <c r="C119" s="43">
        <v>6.22</v>
      </c>
      <c r="D119" s="43">
        <v>6.38</v>
      </c>
      <c r="E119" s="43"/>
      <c r="F119" s="1"/>
      <c r="G119" s="12" t="s">
        <v>3</v>
      </c>
      <c r="H119" s="12"/>
      <c r="I119" s="1"/>
    </row>
    <row r="120" spans="1:9" ht="12.75">
      <c r="A120" s="5" t="s">
        <v>59</v>
      </c>
      <c r="B120" s="1">
        <v>273.5</v>
      </c>
      <c r="C120" s="43">
        <v>6.05</v>
      </c>
      <c r="D120" s="43">
        <v>6.22</v>
      </c>
      <c r="E120" s="43"/>
      <c r="F120" s="1"/>
      <c r="G120" s="1"/>
      <c r="H120" s="1"/>
      <c r="I120" s="1"/>
    </row>
    <row r="121" spans="1:9" ht="12.75">
      <c r="A121" s="5" t="s">
        <v>60</v>
      </c>
      <c r="B121" s="1">
        <v>258.89</v>
      </c>
      <c r="C121" s="43">
        <v>5.48</v>
      </c>
      <c r="D121" s="43">
        <v>5.53</v>
      </c>
      <c r="E121" s="43"/>
      <c r="F121" s="1"/>
      <c r="G121" s="1"/>
      <c r="H121" s="1"/>
      <c r="I121" s="1"/>
    </row>
    <row r="123" spans="1:2" ht="12.75">
      <c r="A123" s="5" t="s">
        <v>200</v>
      </c>
      <c r="B123" t="s">
        <v>205</v>
      </c>
    </row>
    <row r="124" spans="1:2" ht="12.75">
      <c r="A124" s="5" t="s">
        <v>204</v>
      </c>
      <c r="B124" t="s">
        <v>206</v>
      </c>
    </row>
    <row r="125" spans="1:2" ht="12.75">
      <c r="A125" s="5" t="s">
        <v>201</v>
      </c>
      <c r="B125" t="s">
        <v>203</v>
      </c>
    </row>
    <row r="126" spans="1:2" ht="12.75">
      <c r="A126" s="5" t="s">
        <v>202</v>
      </c>
      <c r="B126" t="s">
        <v>211</v>
      </c>
    </row>
    <row r="127" ht="12.75">
      <c r="A127" s="5"/>
    </row>
    <row r="128" spans="1:8" ht="12.75">
      <c r="A128" s="5" t="s">
        <v>207</v>
      </c>
      <c r="B128" s="1"/>
      <c r="C128" s="1"/>
      <c r="D128" s="1"/>
      <c r="E128" s="1"/>
      <c r="F128" s="1"/>
      <c r="G128" s="1"/>
      <c r="H128" s="1"/>
    </row>
    <row r="129" spans="1:8" ht="12.75">
      <c r="A129" s="5" t="s">
        <v>208</v>
      </c>
      <c r="B129" s="1"/>
      <c r="C129" s="1"/>
      <c r="D129" s="1"/>
      <c r="E129" s="1"/>
      <c r="F129" s="1"/>
      <c r="G129" s="1"/>
      <c r="H129" s="1"/>
    </row>
    <row r="130" spans="1:8" ht="12.75">
      <c r="A130" s="5" t="s">
        <v>209</v>
      </c>
      <c r="B130" s="1"/>
      <c r="C130" s="1"/>
      <c r="D130" s="1"/>
      <c r="E130" s="1"/>
      <c r="F130" s="1"/>
      <c r="G130" s="1"/>
      <c r="H130" s="1"/>
    </row>
    <row r="131" spans="1:8" ht="12.75">
      <c r="A131" s="5" t="s">
        <v>210</v>
      </c>
      <c r="B131" s="1"/>
      <c r="C131" s="1"/>
      <c r="D131" s="1"/>
      <c r="E131" s="1"/>
      <c r="F131" s="1"/>
      <c r="G131" s="1"/>
      <c r="H131" s="1"/>
    </row>
    <row r="132" spans="1:8" s="39" customFormat="1" ht="12.75">
      <c r="A132" s="37" t="s">
        <v>169</v>
      </c>
      <c r="B132" s="37"/>
      <c r="C132" s="37"/>
      <c r="D132" s="38"/>
      <c r="E132" s="37"/>
      <c r="F132" s="37"/>
      <c r="G132" s="37"/>
      <c r="H132" s="37"/>
    </row>
    <row r="133" spans="1:8" s="39" customFormat="1" ht="12.75">
      <c r="A133" s="37"/>
      <c r="B133" s="37"/>
      <c r="C133" s="37"/>
      <c r="D133" s="38"/>
      <c r="E133" s="37"/>
      <c r="F133" s="37"/>
      <c r="G133" s="37"/>
      <c r="H133" s="37"/>
    </row>
  </sheetData>
  <printOptions/>
  <pageMargins left="0.25" right="0.25" top="0.25" bottom="0.2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140625" style="0" customWidth="1"/>
    <col min="2" max="2" width="9.7109375" style="0" bestFit="1" customWidth="1"/>
    <col min="3" max="3" width="13.140625" style="0" customWidth="1"/>
    <col min="4" max="4" width="12.421875" style="0" customWidth="1"/>
    <col min="5" max="5" width="12.7109375" style="0" customWidth="1"/>
    <col min="6" max="16384" width="11.57421875" style="0" customWidth="1"/>
  </cols>
  <sheetData>
    <row r="1" ht="12.75">
      <c r="A1" s="7" t="s">
        <v>157</v>
      </c>
    </row>
    <row r="2" spans="1:5" ht="12.75">
      <c r="A2" s="47" t="s">
        <v>121</v>
      </c>
      <c r="B2" s="10"/>
      <c r="C2" s="10"/>
      <c r="D2" s="10"/>
      <c r="E2" s="10"/>
    </row>
    <row r="3" spans="1:5" ht="12.75">
      <c r="A3" s="5"/>
      <c r="B3" s="10"/>
      <c r="C3" s="10"/>
      <c r="D3" s="10"/>
      <c r="E3" s="10"/>
    </row>
    <row r="4" spans="1:5" s="56" customFormat="1" ht="12.75">
      <c r="A4" s="47"/>
      <c r="B4" s="49"/>
      <c r="C4" s="49"/>
      <c r="D4" s="46" t="s">
        <v>125</v>
      </c>
      <c r="E4" s="49"/>
    </row>
    <row r="5" spans="1:6" s="56" customFormat="1" ht="12.75">
      <c r="A5" s="44"/>
      <c r="B5" s="49"/>
      <c r="C5" s="46" t="s">
        <v>125</v>
      </c>
      <c r="D5" s="46" t="s">
        <v>118</v>
      </c>
      <c r="E5" s="46" t="s">
        <v>125</v>
      </c>
      <c r="F5" s="46" t="s">
        <v>125</v>
      </c>
    </row>
    <row r="6" spans="1:6" s="56" customFormat="1" ht="12.75">
      <c r="A6" s="47"/>
      <c r="B6" s="46"/>
      <c r="C6" s="46" t="s">
        <v>114</v>
      </c>
      <c r="D6" s="46" t="s">
        <v>119</v>
      </c>
      <c r="E6" s="46" t="s">
        <v>98</v>
      </c>
      <c r="F6" s="46" t="s">
        <v>114</v>
      </c>
    </row>
    <row r="7" spans="1:6" s="56" customFormat="1" ht="12.75">
      <c r="A7" s="47"/>
      <c r="B7" s="46"/>
      <c r="C7" s="46" t="s">
        <v>179</v>
      </c>
      <c r="D7" s="46" t="s">
        <v>179</v>
      </c>
      <c r="E7" s="46" t="s">
        <v>61</v>
      </c>
      <c r="F7" s="46" t="s">
        <v>179</v>
      </c>
    </row>
    <row r="8" spans="1:6" s="56" customFormat="1" ht="12.75">
      <c r="A8" s="47" t="s">
        <v>117</v>
      </c>
      <c r="B8" s="46" t="s">
        <v>106</v>
      </c>
      <c r="C8" s="46" t="s">
        <v>111</v>
      </c>
      <c r="D8" s="46" t="s">
        <v>111</v>
      </c>
      <c r="E8" s="46" t="s">
        <v>111</v>
      </c>
      <c r="F8" s="46" t="s">
        <v>111</v>
      </c>
    </row>
    <row r="9" spans="1:6" s="60" customFormat="1" ht="12.75">
      <c r="A9" s="58" t="s">
        <v>122</v>
      </c>
      <c r="B9" s="59" t="s">
        <v>123</v>
      </c>
      <c r="C9" s="59" t="s">
        <v>185</v>
      </c>
      <c r="D9" s="59" t="s">
        <v>99</v>
      </c>
      <c r="E9" s="59" t="s">
        <v>99</v>
      </c>
      <c r="F9" s="59" t="s">
        <v>99</v>
      </c>
    </row>
    <row r="10" spans="1:5" s="25" customFormat="1" ht="12.75">
      <c r="A10" s="23"/>
      <c r="B10" s="24"/>
      <c r="C10" s="24"/>
      <c r="D10" s="24"/>
      <c r="E10" s="24"/>
    </row>
    <row r="11" spans="1:6" s="25" customFormat="1" ht="12.75">
      <c r="A11" s="23" t="s">
        <v>190</v>
      </c>
      <c r="B11" s="24"/>
      <c r="C11" s="24"/>
      <c r="D11" s="61">
        <v>51.48</v>
      </c>
      <c r="E11" s="61"/>
      <c r="F11" s="63">
        <v>60.6</v>
      </c>
    </row>
    <row r="12" spans="1:7" s="25" customFormat="1" ht="12.75">
      <c r="A12" s="23" t="s">
        <v>184</v>
      </c>
      <c r="B12" s="24">
        <v>1025</v>
      </c>
      <c r="C12" s="53"/>
      <c r="D12" s="61">
        <v>41.88</v>
      </c>
      <c r="E12" s="61"/>
      <c r="F12" s="63">
        <v>54.7</v>
      </c>
      <c r="G12" s="62"/>
    </row>
    <row r="13" spans="1:7" s="25" customFormat="1" ht="12.75">
      <c r="A13" s="5">
        <v>2008</v>
      </c>
      <c r="B13" s="24">
        <v>903.25</v>
      </c>
      <c r="C13" s="50"/>
      <c r="D13" s="50">
        <v>46.861058</v>
      </c>
      <c r="E13" s="61">
        <v>28.05</v>
      </c>
      <c r="G13" s="62"/>
    </row>
    <row r="14" spans="1:7" s="25" customFormat="1" ht="12.75">
      <c r="A14" s="5">
        <v>2007</v>
      </c>
      <c r="B14" s="1">
        <v>1468.3552</v>
      </c>
      <c r="C14" s="50">
        <v>82.54</v>
      </c>
      <c r="D14" s="43">
        <v>66.18</v>
      </c>
      <c r="E14" s="61">
        <v>27.731</v>
      </c>
      <c r="G14" s="62"/>
    </row>
    <row r="15" spans="1:7" ht="12.75">
      <c r="A15" s="5">
        <v>2006</v>
      </c>
      <c r="B15" s="1">
        <v>1418.3</v>
      </c>
      <c r="C15" s="51">
        <v>87.72</v>
      </c>
      <c r="D15" s="43">
        <v>81.51</v>
      </c>
      <c r="E15" s="43">
        <v>24.881</v>
      </c>
      <c r="G15" s="62"/>
    </row>
    <row r="16" spans="1:7" s="25" customFormat="1" ht="12.75">
      <c r="A16" s="5"/>
      <c r="B16" s="24"/>
      <c r="C16" s="51"/>
      <c r="D16" s="51"/>
      <c r="E16" s="61"/>
      <c r="F16" s="33"/>
      <c r="G16" s="62"/>
    </row>
    <row r="17" spans="1:7" s="25" customFormat="1" ht="12.75">
      <c r="A17" s="18">
        <v>39813</v>
      </c>
      <c r="B17" s="33">
        <v>903.25</v>
      </c>
      <c r="C17" s="51"/>
      <c r="D17" s="51"/>
      <c r="E17" s="61"/>
      <c r="F17" s="33"/>
      <c r="G17" s="62"/>
    </row>
    <row r="18" spans="1:7" s="25" customFormat="1" ht="12.75">
      <c r="A18" s="9" t="s">
        <v>162</v>
      </c>
      <c r="B18" s="33">
        <v>1166.361418</v>
      </c>
      <c r="C18" s="51">
        <v>64.82</v>
      </c>
      <c r="D18" s="51">
        <v>45.95</v>
      </c>
      <c r="E18" s="61">
        <v>28.854</v>
      </c>
      <c r="F18" s="33"/>
      <c r="G18" s="62"/>
    </row>
    <row r="19" spans="1:7" s="25" customFormat="1" ht="12.75">
      <c r="A19" s="9" t="s">
        <v>160</v>
      </c>
      <c r="B19" s="24">
        <v>1280.001</v>
      </c>
      <c r="C19" s="51">
        <v>69.73</v>
      </c>
      <c r="D19" s="43">
        <v>51.37</v>
      </c>
      <c r="E19" s="61">
        <v>28.712</v>
      </c>
      <c r="F19" s="33"/>
      <c r="G19" s="62"/>
    </row>
    <row r="20" spans="1:7" s="25" customFormat="1" ht="12.75">
      <c r="A20" s="9" t="s">
        <v>161</v>
      </c>
      <c r="B20" s="33">
        <v>1322.703</v>
      </c>
      <c r="C20" s="51">
        <v>76.77</v>
      </c>
      <c r="D20" s="43">
        <v>60.39074431472294</v>
      </c>
      <c r="E20" s="61">
        <v>28.301</v>
      </c>
      <c r="F20" s="29"/>
      <c r="G20" s="62"/>
    </row>
    <row r="21" spans="1:7" s="25" customFormat="1" ht="12.75">
      <c r="A21" s="18">
        <v>39447</v>
      </c>
      <c r="B21" s="1">
        <v>1468.3552</v>
      </c>
      <c r="C21" s="50">
        <v>82.54</v>
      </c>
      <c r="D21" s="43">
        <v>66.18</v>
      </c>
      <c r="E21" s="61">
        <v>27.731</v>
      </c>
      <c r="F21" s="1"/>
      <c r="G21" s="62"/>
    </row>
    <row r="22" spans="1:7" s="25" customFormat="1" ht="12.75">
      <c r="A22" s="9" t="s">
        <v>151</v>
      </c>
      <c r="B22" s="24">
        <v>1526.75</v>
      </c>
      <c r="C22" s="51">
        <v>89.31</v>
      </c>
      <c r="D22" s="43">
        <v>78.60074431472293</v>
      </c>
      <c r="E22" s="61">
        <v>26.974</v>
      </c>
      <c r="F22" s="1"/>
      <c r="G22" s="62"/>
    </row>
    <row r="23" spans="1:7" s="25" customFormat="1" ht="12.75">
      <c r="A23" s="9" t="s">
        <v>150</v>
      </c>
      <c r="B23" s="24">
        <v>1503.3486</v>
      </c>
      <c r="C23" s="51">
        <v>91.47</v>
      </c>
      <c r="D23" s="43">
        <v>84.95</v>
      </c>
      <c r="E23" s="61">
        <v>26.166</v>
      </c>
      <c r="G23" s="62"/>
    </row>
    <row r="24" spans="1:7" ht="12.75">
      <c r="A24" s="9" t="s">
        <v>149</v>
      </c>
      <c r="B24" s="6">
        <v>1420.864</v>
      </c>
      <c r="C24" s="43">
        <v>89.36</v>
      </c>
      <c r="D24" s="43">
        <v>83.15</v>
      </c>
      <c r="E24" s="43">
        <v>25.491</v>
      </c>
      <c r="G24" s="62"/>
    </row>
    <row r="25" spans="1:7" ht="12.75">
      <c r="A25" s="18">
        <v>39082</v>
      </c>
      <c r="B25" s="1">
        <v>1418.3</v>
      </c>
      <c r="C25" s="51">
        <v>87.72</v>
      </c>
      <c r="D25" s="43">
        <v>81.51</v>
      </c>
      <c r="E25" s="43">
        <v>24.881</v>
      </c>
      <c r="G25" s="62"/>
    </row>
    <row r="26" spans="1:7" ht="12.75">
      <c r="A26" s="9" t="s">
        <v>144</v>
      </c>
      <c r="B26" s="6">
        <v>1335.847</v>
      </c>
      <c r="C26" s="52">
        <v>85.92</v>
      </c>
      <c r="D26" s="52">
        <v>78.57</v>
      </c>
      <c r="E26" s="43">
        <v>24.096</v>
      </c>
      <c r="G26" s="62"/>
    </row>
    <row r="27" spans="1:7" ht="12.75">
      <c r="A27" s="9" t="s">
        <v>143</v>
      </c>
      <c r="B27" s="20">
        <v>1270.2</v>
      </c>
      <c r="C27" s="43">
        <v>81.73</v>
      </c>
      <c r="D27" s="43">
        <v>74.49</v>
      </c>
      <c r="E27" s="43">
        <v>23.44</v>
      </c>
      <c r="G27" s="62"/>
    </row>
    <row r="28" spans="1:7" ht="12.75">
      <c r="A28" s="9" t="s">
        <v>142</v>
      </c>
      <c r="B28" s="6">
        <v>1294.83</v>
      </c>
      <c r="C28" s="43">
        <v>79.2</v>
      </c>
      <c r="D28" s="43">
        <v>72.67</v>
      </c>
      <c r="E28" s="43">
        <v>22.785</v>
      </c>
      <c r="G28" s="62"/>
    </row>
    <row r="29" spans="1:7" ht="12.75">
      <c r="A29" s="18">
        <v>38717</v>
      </c>
      <c r="B29" s="6">
        <v>1248.29</v>
      </c>
      <c r="C29" s="43">
        <v>76.45</v>
      </c>
      <c r="D29" s="43">
        <v>69.93</v>
      </c>
      <c r="E29" s="43">
        <v>22.22</v>
      </c>
      <c r="G29" s="62"/>
    </row>
    <row r="30" spans="1:7" ht="12.75">
      <c r="A30" s="9" t="s">
        <v>92</v>
      </c>
      <c r="B30" s="6">
        <v>1228.81</v>
      </c>
      <c r="C30" s="43">
        <v>74.21</v>
      </c>
      <c r="D30" s="43">
        <v>66.57</v>
      </c>
      <c r="E30" s="43">
        <v>21.475</v>
      </c>
      <c r="G30" s="62"/>
    </row>
    <row r="31" spans="1:7" ht="12.75">
      <c r="A31" s="9" t="s">
        <v>91</v>
      </c>
      <c r="B31" s="6">
        <v>1199.951</v>
      </c>
      <c r="C31" s="43">
        <v>72.25</v>
      </c>
      <c r="D31" s="43">
        <v>63.36</v>
      </c>
      <c r="E31" s="43">
        <v>20.926</v>
      </c>
      <c r="G31" s="62"/>
    </row>
    <row r="32" spans="1:7" ht="12.75">
      <c r="A32" s="9" t="s">
        <v>90</v>
      </c>
      <c r="B32" s="6">
        <v>1180.59</v>
      </c>
      <c r="C32" s="43">
        <v>69.81</v>
      </c>
      <c r="D32" s="43">
        <v>60.32</v>
      </c>
      <c r="E32" s="43">
        <v>20.226</v>
      </c>
      <c r="G32" s="62"/>
    </row>
    <row r="33" spans="1:7" ht="12.75">
      <c r="A33" s="18">
        <v>38352</v>
      </c>
      <c r="B33" s="6">
        <v>1211.92</v>
      </c>
      <c r="C33" s="43">
        <v>67.68</v>
      </c>
      <c r="D33" s="43">
        <v>58.55</v>
      </c>
      <c r="E33" s="43">
        <v>19.44</v>
      </c>
      <c r="G33" s="62"/>
    </row>
    <row r="34" spans="1:7" ht="12.75">
      <c r="A34" s="9" t="s">
        <v>89</v>
      </c>
      <c r="B34" s="6">
        <v>1114.56</v>
      </c>
      <c r="C34" s="43">
        <v>64.61</v>
      </c>
      <c r="D34" s="43">
        <v>57.77</v>
      </c>
      <c r="E34" s="43">
        <v>19.162999999999997</v>
      </c>
      <c r="G34" s="62"/>
    </row>
    <row r="35" spans="1:7" ht="12.75">
      <c r="A35" s="9" t="s">
        <v>88</v>
      </c>
      <c r="B35" s="6">
        <v>1140.84</v>
      </c>
      <c r="C35" s="43">
        <v>62.14</v>
      </c>
      <c r="D35" s="43">
        <v>56.15</v>
      </c>
      <c r="E35" s="43">
        <v>18.601</v>
      </c>
      <c r="G35" s="62"/>
    </row>
    <row r="36" spans="1:7" ht="12.75">
      <c r="A36" s="9" t="s">
        <v>87</v>
      </c>
      <c r="B36" s="1">
        <v>1126.21</v>
      </c>
      <c r="C36" s="43">
        <v>58.08</v>
      </c>
      <c r="D36" s="43">
        <v>52</v>
      </c>
      <c r="E36" s="43">
        <v>18.022999999999996</v>
      </c>
      <c r="G36" s="62"/>
    </row>
    <row r="37" spans="1:7" ht="12.75">
      <c r="A37" s="9" t="s">
        <v>69</v>
      </c>
      <c r="B37" s="6">
        <v>1111.92</v>
      </c>
      <c r="C37" s="43">
        <v>54.69</v>
      </c>
      <c r="D37" s="43">
        <v>48.74</v>
      </c>
      <c r="E37" s="43">
        <v>17.385</v>
      </c>
      <c r="G37" s="62"/>
    </row>
    <row r="38" spans="1:7" ht="12.75">
      <c r="A38" s="9" t="s">
        <v>70</v>
      </c>
      <c r="B38" s="20">
        <v>995.97</v>
      </c>
      <c r="C38" s="43">
        <v>51.75</v>
      </c>
      <c r="D38" s="43">
        <v>38.58</v>
      </c>
      <c r="E38" s="43">
        <v>16.586</v>
      </c>
      <c r="G38" s="62"/>
    </row>
    <row r="39" spans="1:7" ht="12.75">
      <c r="A39" s="4" t="s">
        <v>71</v>
      </c>
      <c r="B39" s="6">
        <v>974.5</v>
      </c>
      <c r="C39" s="43">
        <v>48.95</v>
      </c>
      <c r="D39" s="43">
        <v>34.55</v>
      </c>
      <c r="E39" s="43">
        <v>16.165</v>
      </c>
      <c r="G39" s="62"/>
    </row>
    <row r="40" spans="1:7" ht="12.75">
      <c r="A40" s="4" t="s">
        <v>116</v>
      </c>
      <c r="B40" s="6">
        <v>848.18</v>
      </c>
      <c r="C40" s="43">
        <v>47.67</v>
      </c>
      <c r="D40" s="43">
        <v>30.32</v>
      </c>
      <c r="E40" s="43">
        <v>16.229</v>
      </c>
      <c r="G40" s="62"/>
    </row>
    <row r="41" spans="1:7" ht="13.5" customHeight="1">
      <c r="A41" s="18">
        <v>37621</v>
      </c>
      <c r="B41" s="6">
        <v>879.82</v>
      </c>
      <c r="C41" s="43">
        <v>46.04</v>
      </c>
      <c r="D41" s="43">
        <v>27.59</v>
      </c>
      <c r="E41" s="43">
        <v>16.077</v>
      </c>
      <c r="G41" s="62"/>
    </row>
    <row r="42" spans="1:7" ht="12" customHeight="1">
      <c r="A42" s="9" t="s">
        <v>65</v>
      </c>
      <c r="B42" s="1">
        <v>815.28</v>
      </c>
      <c r="C42" s="43">
        <v>44.04</v>
      </c>
      <c r="D42" s="43">
        <v>30.04</v>
      </c>
      <c r="E42" s="43">
        <v>15.801</v>
      </c>
      <c r="G42" s="62"/>
    </row>
    <row r="43" spans="1:7" ht="12.75">
      <c r="A43" t="s">
        <v>66</v>
      </c>
      <c r="B43">
        <v>989.81</v>
      </c>
      <c r="C43" s="43">
        <v>41.59</v>
      </c>
      <c r="D43" s="43">
        <v>26.74</v>
      </c>
      <c r="E43" s="43">
        <v>16.04</v>
      </c>
      <c r="G43" s="62"/>
    </row>
    <row r="44" spans="1:7" ht="12.75">
      <c r="A44" t="s">
        <v>4</v>
      </c>
      <c r="B44" s="1">
        <v>1147.39</v>
      </c>
      <c r="C44" s="43">
        <v>38.97</v>
      </c>
      <c r="D44" s="43">
        <v>24.7</v>
      </c>
      <c r="E44" s="43">
        <v>15.73</v>
      </c>
      <c r="G44" s="62"/>
    </row>
    <row r="45" spans="1:7" ht="12.75">
      <c r="A45" t="s">
        <v>5</v>
      </c>
      <c r="B45" s="1">
        <v>1148.08</v>
      </c>
      <c r="C45" s="43">
        <v>38.85</v>
      </c>
      <c r="D45" s="43">
        <v>24.69</v>
      </c>
      <c r="E45" s="43">
        <v>15.74</v>
      </c>
      <c r="G45" s="62"/>
    </row>
    <row r="46" spans="1:7" ht="11.25" customHeight="1">
      <c r="A46" t="s">
        <v>6</v>
      </c>
      <c r="B46" s="1">
        <v>1040.94</v>
      </c>
      <c r="C46" s="43">
        <v>42.02</v>
      </c>
      <c r="D46" s="43">
        <v>28.31</v>
      </c>
      <c r="E46" s="43">
        <v>15.74</v>
      </c>
      <c r="G46" s="62"/>
    </row>
    <row r="47" spans="1:7" ht="11.25" customHeight="1">
      <c r="A47" t="s">
        <v>7</v>
      </c>
      <c r="B47" s="1">
        <v>1224.38</v>
      </c>
      <c r="C47" s="43">
        <v>47.03</v>
      </c>
      <c r="D47" s="43">
        <v>36.79</v>
      </c>
      <c r="E47" s="43">
        <v>15.69</v>
      </c>
      <c r="G47" s="62"/>
    </row>
    <row r="48" spans="1:7" ht="12.75">
      <c r="A48" t="s">
        <v>8</v>
      </c>
      <c r="B48" s="1">
        <v>1160.33</v>
      </c>
      <c r="C48" s="43">
        <v>52.89</v>
      </c>
      <c r="D48" s="43">
        <v>45.44</v>
      </c>
      <c r="E48" s="43">
        <v>15.97</v>
      </c>
      <c r="G48" s="62"/>
    </row>
    <row r="49" spans="1:7" ht="12.75">
      <c r="A49" t="s">
        <v>9</v>
      </c>
      <c r="B49" s="1">
        <v>1320.28</v>
      </c>
      <c r="C49" s="43">
        <v>56.13</v>
      </c>
      <c r="D49" s="43">
        <v>50</v>
      </c>
      <c r="E49" s="43">
        <v>16.27</v>
      </c>
      <c r="G49" s="62"/>
    </row>
    <row r="50" spans="1:7" ht="12.75">
      <c r="A50" t="s">
        <v>10</v>
      </c>
      <c r="B50" s="1">
        <v>1436.51</v>
      </c>
      <c r="C50" s="43">
        <v>56.79</v>
      </c>
      <c r="D50" s="43">
        <v>53.7</v>
      </c>
      <c r="E50" s="43">
        <v>16.34</v>
      </c>
      <c r="G50" s="62"/>
    </row>
    <row r="51" spans="1:7" ht="12.75">
      <c r="A51" t="s">
        <v>11</v>
      </c>
      <c r="B51" s="1">
        <v>1454.6</v>
      </c>
      <c r="C51" s="43">
        <v>55.59</v>
      </c>
      <c r="D51" s="43">
        <v>51.92</v>
      </c>
      <c r="E51" s="43">
        <v>16.7</v>
      </c>
      <c r="G51" s="62"/>
    </row>
    <row r="52" spans="1:7" ht="12.75">
      <c r="A52" t="s">
        <v>12</v>
      </c>
      <c r="B52" s="1">
        <v>1498.58</v>
      </c>
      <c r="C52" s="43">
        <v>53.92</v>
      </c>
      <c r="D52" s="43">
        <v>50.95</v>
      </c>
      <c r="E52" s="43">
        <v>16.76</v>
      </c>
      <c r="G52" s="62"/>
    </row>
    <row r="53" spans="1:7" ht="12.75">
      <c r="A53" t="s">
        <v>13</v>
      </c>
      <c r="B53" s="1">
        <v>1469.25</v>
      </c>
      <c r="C53" s="43">
        <v>51.68</v>
      </c>
      <c r="D53" s="43">
        <v>48.17</v>
      </c>
      <c r="E53" s="43">
        <v>16.69</v>
      </c>
      <c r="G53" s="62"/>
    </row>
    <row r="54" spans="1:7" ht="12.75">
      <c r="A54" t="s">
        <v>14</v>
      </c>
      <c r="B54" s="1">
        <v>1282.71</v>
      </c>
      <c r="C54" s="43">
        <v>49.38</v>
      </c>
      <c r="D54" s="43">
        <v>43.96</v>
      </c>
      <c r="E54" s="43">
        <v>16.64</v>
      </c>
      <c r="G54" s="62"/>
    </row>
    <row r="55" spans="1:7" ht="12.75">
      <c r="A55" t="s">
        <v>15</v>
      </c>
      <c r="B55" s="1">
        <v>1372.71</v>
      </c>
      <c r="C55" s="43">
        <v>46.86</v>
      </c>
      <c r="D55" s="43">
        <v>41.02</v>
      </c>
      <c r="E55" s="43">
        <v>16.45</v>
      </c>
      <c r="G55" s="62"/>
    </row>
    <row r="56" spans="1:7" ht="12.75">
      <c r="A56" t="s">
        <v>16</v>
      </c>
      <c r="B56" s="1">
        <v>1286.37</v>
      </c>
      <c r="C56" s="43">
        <v>45.08</v>
      </c>
      <c r="D56" s="43">
        <v>38.38</v>
      </c>
      <c r="E56" s="43">
        <v>16.45</v>
      </c>
      <c r="G56" s="62"/>
    </row>
    <row r="57" spans="1:7" ht="12.75">
      <c r="A57" t="s">
        <v>17</v>
      </c>
      <c r="B57" s="1">
        <v>1229.23</v>
      </c>
      <c r="C57" s="43">
        <v>44.27</v>
      </c>
      <c r="D57" s="43">
        <v>37.71</v>
      </c>
      <c r="E57" s="43">
        <v>16.2</v>
      </c>
      <c r="G57" s="62"/>
    </row>
    <row r="58" spans="1:7" ht="12.75">
      <c r="A58" t="s">
        <v>18</v>
      </c>
      <c r="B58" s="1">
        <v>1017.01</v>
      </c>
      <c r="C58" s="43">
        <v>44.09</v>
      </c>
      <c r="D58" s="43">
        <v>38.09</v>
      </c>
      <c r="E58" s="43">
        <v>16.15</v>
      </c>
      <c r="G58" s="62"/>
    </row>
    <row r="59" spans="1:7" ht="12.75">
      <c r="A59" t="s">
        <v>19</v>
      </c>
      <c r="B59" s="1">
        <v>1133.84</v>
      </c>
      <c r="C59" s="43">
        <v>44.67</v>
      </c>
      <c r="D59" s="43">
        <v>38.97</v>
      </c>
      <c r="E59" s="43">
        <v>15.95</v>
      </c>
      <c r="G59" s="62"/>
    </row>
    <row r="60" spans="1:7" ht="12.75">
      <c r="A60" t="s">
        <v>20</v>
      </c>
      <c r="B60" s="1">
        <v>1101.75</v>
      </c>
      <c r="C60" s="43">
        <v>44.37</v>
      </c>
      <c r="D60" s="43">
        <v>39.54</v>
      </c>
      <c r="E60" s="43">
        <v>15.64</v>
      </c>
      <c r="G60" s="62"/>
    </row>
    <row r="61" spans="1:7" ht="12.75">
      <c r="A61" t="s">
        <v>21</v>
      </c>
      <c r="B61" s="1">
        <v>970.43</v>
      </c>
      <c r="C61" s="43">
        <v>44.01</v>
      </c>
      <c r="D61" s="43">
        <v>39.72</v>
      </c>
      <c r="E61" s="43">
        <v>15.49</v>
      </c>
      <c r="G61" s="62"/>
    </row>
    <row r="62" spans="1:7" ht="12.75">
      <c r="A62" t="s">
        <v>22</v>
      </c>
      <c r="B62" s="1">
        <v>947.28</v>
      </c>
      <c r="C62" s="43">
        <v>43.73</v>
      </c>
      <c r="D62" s="43">
        <v>40.64</v>
      </c>
      <c r="E62" s="43">
        <v>15.33</v>
      </c>
      <c r="G62" s="62"/>
    </row>
    <row r="63" spans="1:7" ht="12.75">
      <c r="A63" t="s">
        <v>23</v>
      </c>
      <c r="B63" s="1">
        <v>885.14</v>
      </c>
      <c r="C63" s="43">
        <v>42.62</v>
      </c>
      <c r="D63" s="43">
        <v>40.55</v>
      </c>
      <c r="E63" s="43">
        <v>15.16</v>
      </c>
      <c r="G63" s="62"/>
    </row>
    <row r="64" spans="1:7" ht="12.75">
      <c r="A64" t="s">
        <v>24</v>
      </c>
      <c r="B64" s="1">
        <v>757.12</v>
      </c>
      <c r="C64" s="43">
        <v>41.8</v>
      </c>
      <c r="D64" s="43">
        <v>40.24</v>
      </c>
      <c r="E64" s="43">
        <v>15.06</v>
      </c>
      <c r="G64" s="62"/>
    </row>
    <row r="65" spans="1:7" ht="12.75">
      <c r="A65" t="s">
        <v>25</v>
      </c>
      <c r="B65" s="1">
        <v>740.74</v>
      </c>
      <c r="C65" s="43">
        <v>40.63</v>
      </c>
      <c r="D65" s="43">
        <v>38.73</v>
      </c>
      <c r="E65" s="43">
        <v>14.9</v>
      </c>
      <c r="G65" s="62"/>
    </row>
    <row r="66" spans="1:7" ht="12.75">
      <c r="A66" t="s">
        <v>26</v>
      </c>
      <c r="B66" s="1">
        <v>687.33</v>
      </c>
      <c r="C66" s="43">
        <v>39.4</v>
      </c>
      <c r="D66" s="43">
        <v>36</v>
      </c>
      <c r="E66" s="43">
        <v>14.66</v>
      </c>
      <c r="G66" s="62"/>
    </row>
    <row r="67" spans="1:7" ht="12.75">
      <c r="A67" t="s">
        <v>27</v>
      </c>
      <c r="B67" s="1">
        <v>670.63</v>
      </c>
      <c r="C67" s="43">
        <v>39.26</v>
      </c>
      <c r="D67" s="43">
        <v>34.91</v>
      </c>
      <c r="E67" s="43">
        <v>14.27</v>
      </c>
      <c r="G67" s="62"/>
    </row>
    <row r="68" spans="1:7" ht="12.75">
      <c r="A68" t="s">
        <v>28</v>
      </c>
      <c r="B68" s="1">
        <v>645.5</v>
      </c>
      <c r="C68" s="43">
        <v>38.45</v>
      </c>
      <c r="D68" s="43">
        <v>34.04</v>
      </c>
      <c r="E68" s="43">
        <v>14.1</v>
      </c>
      <c r="G68" s="62"/>
    </row>
    <row r="69" spans="1:7" ht="12.75">
      <c r="A69" t="s">
        <v>29</v>
      </c>
      <c r="B69" s="1">
        <v>615.93</v>
      </c>
      <c r="C69" s="43">
        <v>37.7</v>
      </c>
      <c r="D69" s="43">
        <v>33.96</v>
      </c>
      <c r="E69" s="43">
        <v>13.79</v>
      </c>
      <c r="G69" s="62"/>
    </row>
    <row r="70" spans="1:7" ht="12.75">
      <c r="A70" t="s">
        <v>30</v>
      </c>
      <c r="B70" s="1">
        <v>584.41</v>
      </c>
      <c r="C70" s="43">
        <v>36.72</v>
      </c>
      <c r="D70" s="43">
        <v>35.18</v>
      </c>
      <c r="E70" s="43">
        <v>13.58</v>
      </c>
      <c r="G70" s="62"/>
    </row>
    <row r="71" spans="1:7" ht="12.75">
      <c r="A71" t="s">
        <v>31</v>
      </c>
      <c r="B71" s="1">
        <v>544.75</v>
      </c>
      <c r="C71" s="43">
        <v>34.97</v>
      </c>
      <c r="D71" s="43">
        <v>34.43</v>
      </c>
      <c r="E71" s="43">
        <v>13.37</v>
      </c>
      <c r="G71" s="62"/>
    </row>
    <row r="72" spans="1:7" ht="12.75">
      <c r="A72" t="s">
        <v>32</v>
      </c>
      <c r="B72" s="1">
        <v>500.71</v>
      </c>
      <c r="C72" s="43">
        <v>33.22</v>
      </c>
      <c r="D72" s="43">
        <v>32.55</v>
      </c>
      <c r="E72" s="43">
        <v>13.18</v>
      </c>
      <c r="G72" s="62"/>
    </row>
    <row r="73" spans="1:7" ht="12.75">
      <c r="A73" t="s">
        <v>33</v>
      </c>
      <c r="B73" s="1">
        <v>459.27</v>
      </c>
      <c r="C73" s="43">
        <v>31.75</v>
      </c>
      <c r="D73" s="43">
        <v>30.6</v>
      </c>
      <c r="E73" s="43">
        <v>13.18</v>
      </c>
      <c r="G73" s="62"/>
    </row>
    <row r="74" spans="1:7" ht="12.75">
      <c r="A74" t="s">
        <v>34</v>
      </c>
      <c r="B74" s="1">
        <v>462.71</v>
      </c>
      <c r="C74" s="43">
        <v>30.11</v>
      </c>
      <c r="D74" s="43">
        <v>27.33</v>
      </c>
      <c r="E74" s="43">
        <v>12.93</v>
      </c>
      <c r="G74" s="62"/>
    </row>
    <row r="75" spans="1:7" ht="12.75">
      <c r="A75" t="s">
        <v>35</v>
      </c>
      <c r="B75" s="1">
        <v>444.27</v>
      </c>
      <c r="C75" s="43">
        <v>29</v>
      </c>
      <c r="D75" s="43">
        <v>25.2</v>
      </c>
      <c r="E75" s="43">
        <v>12.84</v>
      </c>
      <c r="G75" s="62"/>
    </row>
    <row r="76" spans="1:7" ht="12.75">
      <c r="A76" t="s">
        <v>36</v>
      </c>
      <c r="B76" s="1">
        <v>445.77</v>
      </c>
      <c r="C76" s="43">
        <v>27.82</v>
      </c>
      <c r="D76" s="43">
        <v>22.71</v>
      </c>
      <c r="E76" s="43">
        <v>12.71</v>
      </c>
      <c r="G76" s="62"/>
    </row>
    <row r="77" spans="1:7" ht="12.75">
      <c r="A77" t="s">
        <v>37</v>
      </c>
      <c r="B77" s="1">
        <v>466.45</v>
      </c>
      <c r="C77" s="43">
        <v>26.9</v>
      </c>
      <c r="D77" s="43">
        <v>21.89</v>
      </c>
      <c r="E77" s="43">
        <v>12.58</v>
      </c>
      <c r="G77" s="62"/>
    </row>
    <row r="78" spans="1:7" ht="12.75">
      <c r="A78" t="s">
        <v>38</v>
      </c>
      <c r="B78" s="1">
        <v>458.93</v>
      </c>
      <c r="C78" s="43">
        <v>25.35</v>
      </c>
      <c r="D78" s="43">
        <v>20.41</v>
      </c>
      <c r="E78" s="43">
        <v>12.52</v>
      </c>
      <c r="G78" s="62"/>
    </row>
    <row r="79" spans="1:7" ht="12.75">
      <c r="A79" t="s">
        <v>39</v>
      </c>
      <c r="B79" s="1">
        <v>450.53</v>
      </c>
      <c r="C79" s="43">
        <v>23.55</v>
      </c>
      <c r="D79" s="43">
        <v>19.33</v>
      </c>
      <c r="E79" s="43">
        <v>12.52</v>
      </c>
      <c r="G79" s="62"/>
    </row>
    <row r="80" spans="1:7" ht="12.75">
      <c r="A80" t="s">
        <v>40</v>
      </c>
      <c r="B80" s="1">
        <v>451.67</v>
      </c>
      <c r="C80" s="43">
        <v>22.19</v>
      </c>
      <c r="D80" s="43">
        <v>19.84</v>
      </c>
      <c r="E80" s="43">
        <v>12.48</v>
      </c>
      <c r="G80" s="62"/>
    </row>
    <row r="81" spans="1:7" ht="12.75">
      <c r="A81" t="s">
        <v>41</v>
      </c>
      <c r="B81" s="1">
        <v>435.71</v>
      </c>
      <c r="C81" s="43">
        <v>20.87</v>
      </c>
      <c r="D81" s="43">
        <v>19.09</v>
      </c>
      <c r="E81" s="43">
        <v>12.38</v>
      </c>
      <c r="G81" s="62"/>
    </row>
    <row r="82" spans="1:7" ht="12.75">
      <c r="A82" t="s">
        <v>42</v>
      </c>
      <c r="B82" s="1">
        <v>417.8</v>
      </c>
      <c r="C82" s="43">
        <v>19.89</v>
      </c>
      <c r="D82" s="43">
        <v>18.04</v>
      </c>
      <c r="E82" s="43">
        <v>12.39</v>
      </c>
      <c r="G82" s="62"/>
    </row>
    <row r="83" spans="1:7" ht="12.75">
      <c r="A83" t="s">
        <v>43</v>
      </c>
      <c r="B83" s="1">
        <v>408.14</v>
      </c>
      <c r="C83" s="43">
        <v>19.88</v>
      </c>
      <c r="D83" s="43">
        <v>17.05</v>
      </c>
      <c r="E83" s="43">
        <v>12.32</v>
      </c>
      <c r="G83" s="62"/>
    </row>
    <row r="84" spans="1:7" ht="12.75">
      <c r="A84" t="s">
        <v>44</v>
      </c>
      <c r="B84" s="1">
        <v>403.69</v>
      </c>
      <c r="C84" s="43">
        <v>19.46</v>
      </c>
      <c r="D84" s="43">
        <v>16.19</v>
      </c>
      <c r="E84" s="43">
        <v>12.32</v>
      </c>
      <c r="G84" s="62"/>
    </row>
    <row r="85" spans="1:7" ht="12.75">
      <c r="A85" t="s">
        <v>45</v>
      </c>
      <c r="B85" s="1">
        <v>417.09</v>
      </c>
      <c r="C85" s="43">
        <v>19.3</v>
      </c>
      <c r="D85" s="43">
        <v>15.97</v>
      </c>
      <c r="E85" s="43">
        <v>12.2</v>
      </c>
      <c r="G85" s="62"/>
    </row>
    <row r="86" spans="1:7" ht="12.75">
      <c r="A86" t="s">
        <v>46</v>
      </c>
      <c r="B86" s="1">
        <v>387.86</v>
      </c>
      <c r="C86" s="43">
        <v>19.68</v>
      </c>
      <c r="D86" s="43">
        <v>17.82</v>
      </c>
      <c r="E86" s="43">
        <v>12.28</v>
      </c>
      <c r="G86" s="62"/>
    </row>
    <row r="87" spans="1:7" ht="12.75">
      <c r="A87" t="s">
        <v>47</v>
      </c>
      <c r="B87" s="1">
        <v>371.16</v>
      </c>
      <c r="C87" s="43">
        <v>20.54</v>
      </c>
      <c r="D87" s="43">
        <v>19.41</v>
      </c>
      <c r="E87" s="43">
        <v>12.15</v>
      </c>
      <c r="G87" s="62"/>
    </row>
    <row r="88" spans="1:7" ht="12.75">
      <c r="A88" t="s">
        <v>48</v>
      </c>
      <c r="B88" s="1">
        <v>375.22</v>
      </c>
      <c r="C88" s="43">
        <v>21.81</v>
      </c>
      <c r="D88" s="43">
        <v>20.94</v>
      </c>
      <c r="E88" s="43">
        <v>12.11</v>
      </c>
      <c r="G88" s="62"/>
    </row>
    <row r="89" spans="1:7" ht="12.75">
      <c r="A89" t="s">
        <v>49</v>
      </c>
      <c r="B89" s="1">
        <v>330.22</v>
      </c>
      <c r="C89" s="43">
        <v>22.65</v>
      </c>
      <c r="D89" s="43">
        <v>21.34</v>
      </c>
      <c r="E89" s="43">
        <v>12.09</v>
      </c>
      <c r="G89" s="62"/>
    </row>
    <row r="90" spans="1:7" ht="12.75">
      <c r="A90" t="s">
        <v>50</v>
      </c>
      <c r="B90" s="1">
        <v>306.05</v>
      </c>
      <c r="C90" s="43">
        <v>23.48</v>
      </c>
      <c r="D90" s="43">
        <v>21.74</v>
      </c>
      <c r="E90" s="43">
        <v>11.83</v>
      </c>
      <c r="G90" s="62"/>
    </row>
    <row r="91" spans="1:7" ht="12.75">
      <c r="A91" t="s">
        <v>51</v>
      </c>
      <c r="B91" s="1">
        <v>358.02</v>
      </c>
      <c r="C91" s="43">
        <v>23.05</v>
      </c>
      <c r="D91" s="43">
        <v>21.26</v>
      </c>
      <c r="E91" s="43">
        <v>11.66</v>
      </c>
      <c r="G91" s="62"/>
    </row>
    <row r="92" spans="1:7" ht="12.75">
      <c r="A92" t="s">
        <v>52</v>
      </c>
      <c r="B92" s="1">
        <v>339.94</v>
      </c>
      <c r="C92" s="43">
        <v>23.52</v>
      </c>
      <c r="D92" s="43">
        <v>21.67</v>
      </c>
      <c r="E92" s="43">
        <v>11.32</v>
      </c>
      <c r="G92" s="62"/>
    </row>
    <row r="93" spans="1:7" ht="12.75">
      <c r="A93" t="s">
        <v>53</v>
      </c>
      <c r="B93" s="1">
        <v>353.4</v>
      </c>
      <c r="C93" s="43">
        <v>24.32</v>
      </c>
      <c r="D93" s="43">
        <v>22.87</v>
      </c>
      <c r="E93" s="43">
        <v>11.05</v>
      </c>
      <c r="G93" s="62"/>
    </row>
    <row r="94" spans="1:7" ht="12.75">
      <c r="A94" t="s">
        <v>54</v>
      </c>
      <c r="B94" s="1">
        <v>349.15</v>
      </c>
      <c r="C94" s="43">
        <v>24.85</v>
      </c>
      <c r="D94" s="43">
        <v>23.69</v>
      </c>
      <c r="E94" s="43">
        <v>10.67</v>
      </c>
      <c r="G94" s="62"/>
    </row>
    <row r="95" spans="1:7" ht="12.75">
      <c r="A95" t="s">
        <v>55</v>
      </c>
      <c r="B95" s="1">
        <v>317.98</v>
      </c>
      <c r="C95" s="43">
        <v>25.53</v>
      </c>
      <c r="D95" s="43">
        <v>25.22</v>
      </c>
      <c r="E95" s="43">
        <v>10.3</v>
      </c>
      <c r="G95" s="62"/>
    </row>
    <row r="96" spans="1:7" ht="12.75">
      <c r="A96" t="s">
        <v>56</v>
      </c>
      <c r="B96" s="1">
        <v>294.87</v>
      </c>
      <c r="C96" s="43">
        <v>25.05</v>
      </c>
      <c r="D96" s="43">
        <v>24.96</v>
      </c>
      <c r="E96" s="43">
        <v>9.98</v>
      </c>
      <c r="G96" s="62"/>
    </row>
    <row r="97" spans="1:7" ht="12.75">
      <c r="A97" t="s">
        <v>57</v>
      </c>
      <c r="B97" s="1">
        <v>277.72</v>
      </c>
      <c r="C97" s="43">
        <v>24.12</v>
      </c>
      <c r="D97" s="43">
        <v>23.75</v>
      </c>
      <c r="E97" s="43">
        <v>9.73</v>
      </c>
      <c r="G97" s="62"/>
    </row>
    <row r="98" spans="1:5" ht="12.75">
      <c r="A98" t="s">
        <v>58</v>
      </c>
      <c r="B98" s="1">
        <v>271.91</v>
      </c>
      <c r="C98" s="43"/>
      <c r="D98" s="43">
        <v>22.73</v>
      </c>
      <c r="E98" s="43">
        <v>9.46</v>
      </c>
    </row>
    <row r="99" spans="1:5" ht="12.75">
      <c r="A99" t="s">
        <v>59</v>
      </c>
      <c r="B99" s="1">
        <v>273.5</v>
      </c>
      <c r="C99" s="43"/>
      <c r="D99" s="43">
        <v>21.67</v>
      </c>
      <c r="E99" s="43">
        <v>9.23</v>
      </c>
    </row>
    <row r="100" spans="1:5" ht="12.75">
      <c r="A100" t="s">
        <v>60</v>
      </c>
      <c r="B100" s="1">
        <v>258.89</v>
      </c>
      <c r="C100" s="43"/>
      <c r="D100" s="43">
        <v>18.59</v>
      </c>
      <c r="E100" s="43">
        <v>8.95</v>
      </c>
    </row>
    <row r="101" spans="1:4" ht="12.75">
      <c r="A101" t="s">
        <v>120</v>
      </c>
      <c r="B101" s="1">
        <v>247.08</v>
      </c>
      <c r="C101" s="1"/>
      <c r="D101" s="6"/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0" customWidth="1"/>
    <col min="2" max="2" width="11.7109375" style="0" bestFit="1" customWidth="1"/>
    <col min="3" max="3" width="14.421875" style="0" bestFit="1" customWidth="1"/>
    <col min="4" max="4" width="20.421875" style="0" customWidth="1"/>
    <col min="5" max="5" width="14.28125" style="0" bestFit="1" customWidth="1"/>
    <col min="6" max="6" width="20.57421875" style="0" customWidth="1"/>
    <col min="8" max="8" width="9.57421875" style="0" customWidth="1"/>
    <col min="9" max="9" width="17.28125" style="0" bestFit="1" customWidth="1"/>
  </cols>
  <sheetData>
    <row r="1" spans="1:18" s="11" customFormat="1" ht="12.75">
      <c r="A1" s="7" t="s">
        <v>157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47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6"/>
      <c r="B3" s="17"/>
      <c r="C3" s="17"/>
      <c r="D3" s="17"/>
      <c r="E3" s="17"/>
      <c r="F3" s="17"/>
      <c r="G3" s="17"/>
      <c r="H3" s="1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8" s="55" customFormat="1" ht="12.75">
      <c r="A4" s="47"/>
      <c r="B4" s="46" t="s">
        <v>114</v>
      </c>
      <c r="C4" s="46" t="s">
        <v>103</v>
      </c>
      <c r="D4" s="46" t="s">
        <v>114</v>
      </c>
      <c r="E4" s="46" t="s">
        <v>103</v>
      </c>
      <c r="F4" s="46" t="s">
        <v>63</v>
      </c>
      <c r="G4" s="46"/>
      <c r="H4" s="46"/>
    </row>
    <row r="5" spans="1:8" s="55" customFormat="1" ht="12.75">
      <c r="A5" s="47" t="s">
        <v>0</v>
      </c>
      <c r="B5" s="46" t="s">
        <v>179</v>
      </c>
      <c r="C5" s="46" t="s">
        <v>179</v>
      </c>
      <c r="D5" s="46" t="s">
        <v>179</v>
      </c>
      <c r="E5" s="46" t="s">
        <v>179</v>
      </c>
      <c r="F5" s="46" t="s">
        <v>64</v>
      </c>
      <c r="G5" s="46"/>
      <c r="H5" s="46"/>
    </row>
    <row r="6" spans="1:8" s="55" customFormat="1" ht="12.75">
      <c r="A6" s="47" t="s">
        <v>104</v>
      </c>
      <c r="B6" s="46" t="s">
        <v>111</v>
      </c>
      <c r="C6" s="46" t="s">
        <v>111</v>
      </c>
      <c r="D6" s="46" t="s">
        <v>181</v>
      </c>
      <c r="E6" s="46" t="s">
        <v>181</v>
      </c>
      <c r="F6" s="46" t="s">
        <v>181</v>
      </c>
      <c r="G6" s="46" t="s">
        <v>1</v>
      </c>
      <c r="H6" s="46" t="s">
        <v>2</v>
      </c>
    </row>
    <row r="7" spans="1:8" s="3" customFormat="1" ht="12.75">
      <c r="A7" s="18">
        <v>39813</v>
      </c>
      <c r="B7" s="51"/>
      <c r="C7" s="51"/>
      <c r="D7" s="43"/>
      <c r="E7" s="43"/>
      <c r="F7" s="43">
        <f aca="true" t="shared" si="0" ref="F7:F22">G7*H7/1000</f>
        <v>7851.814594699999</v>
      </c>
      <c r="G7" s="6">
        <v>903.25</v>
      </c>
      <c r="H7" s="42">
        <v>8692.8476</v>
      </c>
    </row>
    <row r="8" spans="1:8" s="3" customFormat="1" ht="12.75">
      <c r="A8" s="9" t="s">
        <v>162</v>
      </c>
      <c r="B8" s="51">
        <v>15.96</v>
      </c>
      <c r="C8" s="51">
        <v>9.73</v>
      </c>
      <c r="D8" s="43">
        <f aca="true" t="shared" si="1" ref="D8:D31">H8*B8/1000</f>
        <v>139.31876456400002</v>
      </c>
      <c r="E8" s="43">
        <f aca="true" t="shared" si="2" ref="E8:E31">H8*C8/1000</f>
        <v>84.935562607</v>
      </c>
      <c r="F8" s="43">
        <f t="shared" si="0"/>
        <v>10181.455625994686</v>
      </c>
      <c r="G8" s="6">
        <v>1166.361418</v>
      </c>
      <c r="H8" s="6">
        <v>8729.2459</v>
      </c>
    </row>
    <row r="9" spans="1:8" s="3" customFormat="1" ht="12.75">
      <c r="A9" s="9" t="s">
        <v>160</v>
      </c>
      <c r="B9" s="51">
        <v>17.02</v>
      </c>
      <c r="C9" s="51">
        <v>12.86</v>
      </c>
      <c r="D9" s="43">
        <f t="shared" si="1"/>
        <v>148.42723478199997</v>
      </c>
      <c r="E9" s="43">
        <f t="shared" si="2"/>
        <v>112.148897726</v>
      </c>
      <c r="F9" s="43">
        <f t="shared" si="0"/>
        <v>11162.573968754099</v>
      </c>
      <c r="G9" s="6">
        <v>1280.001</v>
      </c>
      <c r="H9" s="6">
        <v>8720.7541</v>
      </c>
    </row>
    <row r="10" spans="1:8" s="3" customFormat="1" ht="12.75">
      <c r="A10" s="9" t="s">
        <v>161</v>
      </c>
      <c r="B10" s="43">
        <v>16.62</v>
      </c>
      <c r="C10" s="53">
        <v>15.54</v>
      </c>
      <c r="D10" s="43">
        <f t="shared" si="1"/>
        <v>144.63376334999998</v>
      </c>
      <c r="E10" s="43">
        <f t="shared" si="2"/>
        <v>135.23517945</v>
      </c>
      <c r="F10" s="43">
        <f t="shared" si="0"/>
        <v>11510.6806669275</v>
      </c>
      <c r="G10" s="6">
        <v>1322.703</v>
      </c>
      <c r="H10" s="6">
        <v>8702.3925</v>
      </c>
    </row>
    <row r="11" spans="1:8" s="3" customFormat="1" ht="12.75">
      <c r="A11" s="18">
        <v>39447</v>
      </c>
      <c r="B11" s="52">
        <v>15.22</v>
      </c>
      <c r="C11" s="43">
        <v>7.82</v>
      </c>
      <c r="D11" s="43">
        <f t="shared" si="1"/>
        <v>133.379613114</v>
      </c>
      <c r="E11" s="43">
        <f t="shared" si="2"/>
        <v>68.530129734</v>
      </c>
      <c r="F11" s="43">
        <f t="shared" si="0"/>
        <v>12867.848126802239</v>
      </c>
      <c r="G11" s="1">
        <v>1468.3552</v>
      </c>
      <c r="H11" s="6">
        <v>8763.4437</v>
      </c>
    </row>
    <row r="12" spans="1:8" s="3" customFormat="1" ht="12.75">
      <c r="A12" s="9" t="s">
        <v>151</v>
      </c>
      <c r="B12" s="52">
        <v>20.87</v>
      </c>
      <c r="C12" s="43">
        <v>15.15</v>
      </c>
      <c r="D12" s="43">
        <f t="shared" si="1"/>
        <v>184.125547869</v>
      </c>
      <c r="E12" s="43">
        <f t="shared" si="2"/>
        <v>133.660855305</v>
      </c>
      <c r="F12" s="43">
        <f t="shared" si="0"/>
        <v>13469.7234227289</v>
      </c>
      <c r="G12" s="6">
        <v>1526.747</v>
      </c>
      <c r="H12" s="6">
        <v>8822.4987</v>
      </c>
    </row>
    <row r="13" spans="1:8" s="3" customFormat="1" ht="12.75">
      <c r="A13" s="9" t="s">
        <v>150</v>
      </c>
      <c r="B13" s="43">
        <v>24.06</v>
      </c>
      <c r="C13" s="43">
        <v>21.880744314722936</v>
      </c>
      <c r="D13" s="43">
        <f t="shared" si="1"/>
        <v>213.652641204</v>
      </c>
      <c r="E13" s="43">
        <f t="shared" si="2"/>
        <v>194.30086510182718</v>
      </c>
      <c r="F13" s="43">
        <f t="shared" si="0"/>
        <v>13349.72564589924</v>
      </c>
      <c r="G13" s="6">
        <v>1503.3486</v>
      </c>
      <c r="H13" s="6">
        <v>8879.9934</v>
      </c>
    </row>
    <row r="14" spans="1:8" s="3" customFormat="1" ht="12.75">
      <c r="A14" s="9" t="s">
        <v>149</v>
      </c>
      <c r="B14" s="52">
        <v>22.39</v>
      </c>
      <c r="C14" s="43">
        <v>21.33</v>
      </c>
      <c r="D14" s="43">
        <f t="shared" si="1"/>
        <v>200.22635891000002</v>
      </c>
      <c r="E14" s="43">
        <f t="shared" si="2"/>
        <v>190.74712976999996</v>
      </c>
      <c r="F14" s="43">
        <f t="shared" si="0"/>
        <v>12706.316446016</v>
      </c>
      <c r="G14" s="6">
        <v>1420.864</v>
      </c>
      <c r="H14" s="6">
        <v>8942.669</v>
      </c>
    </row>
    <row r="15" spans="1:8" s="3" customFormat="1" ht="12.75">
      <c r="A15" s="18">
        <v>39082</v>
      </c>
      <c r="B15" s="52">
        <v>21.99</v>
      </c>
      <c r="C15" s="43">
        <v>20.24</v>
      </c>
      <c r="D15" s="43">
        <f t="shared" si="1"/>
        <v>197.35421374499998</v>
      </c>
      <c r="E15" s="43">
        <f t="shared" si="2"/>
        <v>181.64844412</v>
      </c>
      <c r="F15" s="43">
        <f t="shared" si="0"/>
        <v>12728.85766401275</v>
      </c>
      <c r="G15" s="6">
        <v>1418.3005</v>
      </c>
      <c r="H15" s="6">
        <v>8974.7255</v>
      </c>
    </row>
    <row r="16" spans="1:8" s="3" customFormat="1" ht="12.75">
      <c r="A16" s="9" t="s">
        <v>144</v>
      </c>
      <c r="B16" s="43">
        <v>23.03</v>
      </c>
      <c r="C16" s="43">
        <v>21.47</v>
      </c>
      <c r="D16" s="43">
        <f t="shared" si="1"/>
        <v>207.22225881</v>
      </c>
      <c r="E16" s="43">
        <f t="shared" si="2"/>
        <v>193.18549269</v>
      </c>
      <c r="F16" s="43">
        <f t="shared" si="0"/>
        <v>12019.853789169</v>
      </c>
      <c r="G16" s="6">
        <v>1335.847</v>
      </c>
      <c r="H16" s="6">
        <v>8997.927</v>
      </c>
    </row>
    <row r="17" spans="1:8" s="3" customFormat="1" ht="12.75">
      <c r="A17" s="9" t="s">
        <v>143</v>
      </c>
      <c r="B17" s="43">
        <v>21.95</v>
      </c>
      <c r="C17" s="43">
        <v>20.11</v>
      </c>
      <c r="D17" s="43">
        <f t="shared" si="1"/>
        <v>198.673903655</v>
      </c>
      <c r="E17" s="43">
        <f t="shared" si="2"/>
        <v>182.01969031899998</v>
      </c>
      <c r="F17" s="43">
        <f t="shared" si="0"/>
        <v>11496.83792358</v>
      </c>
      <c r="G17" s="20">
        <v>1270.2</v>
      </c>
      <c r="H17" s="6">
        <v>9051.2029</v>
      </c>
    </row>
    <row r="18" spans="1:8" s="3" customFormat="1" ht="12.75">
      <c r="A18" s="9" t="s">
        <v>142</v>
      </c>
      <c r="B18" s="43">
        <v>20.75</v>
      </c>
      <c r="C18" s="43">
        <v>19.69</v>
      </c>
      <c r="D18" s="43">
        <f t="shared" si="1"/>
        <v>186.849685075</v>
      </c>
      <c r="E18" s="43">
        <f t="shared" si="2"/>
        <v>177.304592729</v>
      </c>
      <c r="F18" s="43">
        <f t="shared" si="0"/>
        <v>11659.690492802998</v>
      </c>
      <c r="G18" s="6">
        <v>1294.83</v>
      </c>
      <c r="H18" s="6">
        <v>9004.8041</v>
      </c>
    </row>
    <row r="19" spans="1:8" s="3" customFormat="1" ht="12.75">
      <c r="A19" s="18">
        <v>38717</v>
      </c>
      <c r="B19" s="43">
        <v>20.19</v>
      </c>
      <c r="C19" s="43">
        <v>17.3</v>
      </c>
      <c r="D19" s="43">
        <f t="shared" si="1"/>
        <v>182.03232931200003</v>
      </c>
      <c r="E19" s="43">
        <f t="shared" si="2"/>
        <v>155.97619104</v>
      </c>
      <c r="F19" s="43">
        <f t="shared" si="0"/>
        <v>11254.538700191999</v>
      </c>
      <c r="G19" s="6">
        <v>1248.29</v>
      </c>
      <c r="H19" s="6">
        <v>9015.9648</v>
      </c>
    </row>
    <row r="20" spans="1:9" s="3" customFormat="1" ht="12.75">
      <c r="A20" s="9" t="s">
        <v>92</v>
      </c>
      <c r="B20" s="43">
        <v>18.84</v>
      </c>
      <c r="C20" s="43">
        <v>17.39</v>
      </c>
      <c r="D20" s="43">
        <f t="shared" si="1"/>
        <v>169.91716872</v>
      </c>
      <c r="E20" s="43">
        <f t="shared" si="2"/>
        <v>156.83967962</v>
      </c>
      <c r="F20" s="43">
        <f t="shared" si="0"/>
        <v>11082.58577998</v>
      </c>
      <c r="G20" s="6">
        <v>1228.81</v>
      </c>
      <c r="H20" s="6">
        <v>9018.958</v>
      </c>
      <c r="I20" s="5" t="s">
        <v>182</v>
      </c>
    </row>
    <row r="21" spans="1:9" s="3" customFormat="1" ht="12.75">
      <c r="A21" s="9" t="s">
        <v>91</v>
      </c>
      <c r="B21" s="43">
        <v>19.42</v>
      </c>
      <c r="C21" s="43">
        <v>18.29</v>
      </c>
      <c r="D21" s="43">
        <f t="shared" si="1"/>
        <v>177.51919682600004</v>
      </c>
      <c r="E21" s="43">
        <f t="shared" si="2"/>
        <v>167.18980998700002</v>
      </c>
      <c r="F21" s="43">
        <f t="shared" si="0"/>
        <v>10890.007453899</v>
      </c>
      <c r="G21" s="6">
        <v>1191.33</v>
      </c>
      <c r="H21" s="6">
        <v>9141.0503</v>
      </c>
      <c r="I21" s="5"/>
    </row>
    <row r="22" spans="1:9" s="3" customFormat="1" ht="12.75">
      <c r="A22" s="9" t="s">
        <v>90</v>
      </c>
      <c r="B22" s="43">
        <v>18</v>
      </c>
      <c r="C22" s="43">
        <v>16.85</v>
      </c>
      <c r="D22" s="43">
        <f t="shared" si="1"/>
        <v>164.9654442</v>
      </c>
      <c r="E22" s="43">
        <f t="shared" si="2"/>
        <v>154.42598526500004</v>
      </c>
      <c r="F22" s="43">
        <f t="shared" si="0"/>
        <v>10819.808542670999</v>
      </c>
      <c r="G22" s="6">
        <v>1180.59</v>
      </c>
      <c r="H22" s="6">
        <v>9164.7469</v>
      </c>
      <c r="I22" s="5" t="s">
        <v>183</v>
      </c>
    </row>
    <row r="23" spans="1:8" s="3" customFormat="1" ht="12.75">
      <c r="A23" s="18">
        <v>38352</v>
      </c>
      <c r="B23" s="43">
        <v>17.95</v>
      </c>
      <c r="C23" s="43">
        <v>13.94</v>
      </c>
      <c r="D23" s="43">
        <f t="shared" si="1"/>
        <v>167.19787775</v>
      </c>
      <c r="E23" s="43">
        <f t="shared" si="2"/>
        <v>129.8461513</v>
      </c>
      <c r="F23" s="43">
        <f aca="true" t="shared" si="3" ref="F23:F29">G23*H23/1000</f>
        <v>11288.604568400002</v>
      </c>
      <c r="G23" s="1">
        <v>1211.92</v>
      </c>
      <c r="H23" s="6">
        <v>9314.645</v>
      </c>
    </row>
    <row r="24" spans="1:8" s="3" customFormat="1" ht="12.75">
      <c r="A24" s="9" t="s">
        <v>89</v>
      </c>
      <c r="B24" s="43">
        <v>16.88</v>
      </c>
      <c r="C24" s="43">
        <v>14.18</v>
      </c>
      <c r="D24" s="43">
        <f t="shared" si="1"/>
        <v>157.471766168</v>
      </c>
      <c r="E24" s="43">
        <f t="shared" si="2"/>
        <v>132.28374669800002</v>
      </c>
      <c r="F24" s="43">
        <f t="shared" si="3"/>
        <v>10397.801015137999</v>
      </c>
      <c r="G24" s="6">
        <v>1114.58</v>
      </c>
      <c r="H24" s="6">
        <v>9328.8961</v>
      </c>
    </row>
    <row r="25" spans="1:8" s="3" customFormat="1" ht="12.75">
      <c r="A25" s="4" t="s">
        <v>88</v>
      </c>
      <c r="B25" s="43">
        <v>16.98</v>
      </c>
      <c r="C25" s="43">
        <v>15.25</v>
      </c>
      <c r="D25" s="43">
        <f t="shared" si="1"/>
        <v>158.116608756</v>
      </c>
      <c r="E25" s="43">
        <f t="shared" si="2"/>
        <v>142.00696605</v>
      </c>
      <c r="F25" s="43">
        <f t="shared" si="3"/>
        <v>10623.424731047999</v>
      </c>
      <c r="G25" s="6">
        <v>1140.84</v>
      </c>
      <c r="H25" s="1">
        <v>9311.9322</v>
      </c>
    </row>
    <row r="26" spans="1:8" s="3" customFormat="1" ht="12.75">
      <c r="A26" s="4" t="s">
        <v>140</v>
      </c>
      <c r="B26" s="43">
        <v>15.87</v>
      </c>
      <c r="C26" s="43">
        <v>15.18</v>
      </c>
      <c r="D26" s="43">
        <f t="shared" si="1"/>
        <v>147.415830114</v>
      </c>
      <c r="E26" s="43">
        <f t="shared" si="2"/>
        <v>141.006446196</v>
      </c>
      <c r="F26" s="43">
        <f t="shared" si="3"/>
        <v>10461.322119262</v>
      </c>
      <c r="G26" s="6">
        <v>1126.21</v>
      </c>
      <c r="H26" s="6">
        <v>9288.9622</v>
      </c>
    </row>
    <row r="27" spans="1:8" s="3" customFormat="1" ht="12.75">
      <c r="A27" s="18">
        <v>37986</v>
      </c>
      <c r="B27" s="43">
        <v>14.88</v>
      </c>
      <c r="C27" s="43">
        <v>13.16</v>
      </c>
      <c r="D27" s="43">
        <f t="shared" si="1"/>
        <v>137.64758731199998</v>
      </c>
      <c r="E27" s="43">
        <f t="shared" si="2"/>
        <v>121.73671028399998</v>
      </c>
      <c r="F27" s="43">
        <f>G27*H27/1000</f>
        <v>10285.826968008001</v>
      </c>
      <c r="G27" s="6">
        <v>1111.92</v>
      </c>
      <c r="H27" s="6">
        <v>9250.5099</v>
      </c>
    </row>
    <row r="28" spans="1:8" s="3" customFormat="1" ht="12.75">
      <c r="A28" s="9" t="s">
        <v>70</v>
      </c>
      <c r="B28" s="43">
        <v>14.41</v>
      </c>
      <c r="C28" s="43">
        <v>12.56</v>
      </c>
      <c r="D28" s="43">
        <f t="shared" si="1"/>
        <v>133.219680506</v>
      </c>
      <c r="E28" s="43">
        <f t="shared" si="2"/>
        <v>116.116529296</v>
      </c>
      <c r="F28" s="43">
        <f t="shared" si="3"/>
        <v>9207.689465202</v>
      </c>
      <c r="G28" s="6">
        <v>995.97</v>
      </c>
      <c r="H28" s="6">
        <v>9244.9466</v>
      </c>
    </row>
    <row r="29" spans="1:8" s="3" customFormat="1" ht="12.75">
      <c r="A29" s="4" t="s">
        <v>71</v>
      </c>
      <c r="B29" s="43">
        <v>12.92</v>
      </c>
      <c r="C29" s="43">
        <v>11.1</v>
      </c>
      <c r="D29" s="43">
        <f t="shared" si="1"/>
        <v>119.33615494</v>
      </c>
      <c r="E29" s="43">
        <f t="shared" si="2"/>
        <v>102.52564395</v>
      </c>
      <c r="F29" s="43">
        <f t="shared" si="3"/>
        <v>9001.012615250002</v>
      </c>
      <c r="G29" s="6">
        <v>974.5</v>
      </c>
      <c r="H29" s="6">
        <v>9236.5445</v>
      </c>
    </row>
    <row r="30" spans="1:9" ht="12.75">
      <c r="A30" s="4" t="s">
        <v>116</v>
      </c>
      <c r="B30" s="43">
        <v>12.48</v>
      </c>
      <c r="C30" s="43">
        <v>11.92</v>
      </c>
      <c r="D30" s="43">
        <f t="shared" si="1"/>
        <v>115.160894784</v>
      </c>
      <c r="E30" s="43">
        <f t="shared" si="2"/>
        <v>109.993418736</v>
      </c>
      <c r="F30" s="43">
        <v>7826.696132843999</v>
      </c>
      <c r="G30" s="1">
        <v>848.18</v>
      </c>
      <c r="H30" s="1">
        <v>9227.6358</v>
      </c>
      <c r="I30" s="1"/>
    </row>
    <row r="31" spans="1:8" ht="12.75">
      <c r="A31" s="18">
        <v>37621</v>
      </c>
      <c r="B31" s="43">
        <v>11.94</v>
      </c>
      <c r="C31" s="43">
        <v>3</v>
      </c>
      <c r="D31" s="43">
        <f t="shared" si="1"/>
        <v>110.025262434</v>
      </c>
      <c r="E31" s="43">
        <f t="shared" si="2"/>
        <v>27.6445383</v>
      </c>
      <c r="F31" s="43">
        <v>8107.405895702001</v>
      </c>
      <c r="G31" s="1">
        <v>879.82</v>
      </c>
      <c r="H31" s="1">
        <v>9214.8461</v>
      </c>
    </row>
    <row r="32" spans="1:8" ht="12.75">
      <c r="A32" s="9" t="s">
        <v>65</v>
      </c>
      <c r="B32" s="43">
        <v>11.61</v>
      </c>
      <c r="C32" s="43">
        <v>8.53</v>
      </c>
      <c r="D32" s="43">
        <v>107.06544629999999</v>
      </c>
      <c r="E32" s="43">
        <v>78.6622099</v>
      </c>
      <c r="F32" s="43">
        <v>7518.373562399999</v>
      </c>
      <c r="G32" s="1">
        <v>815.28</v>
      </c>
      <c r="H32" s="1">
        <v>9221.83</v>
      </c>
    </row>
    <row r="33" spans="1:8" ht="12.75">
      <c r="A33" t="s">
        <v>66</v>
      </c>
      <c r="B33" s="43">
        <v>11.64</v>
      </c>
      <c r="C33" s="43">
        <v>6.87</v>
      </c>
      <c r="D33" s="43">
        <v>106.9031568</v>
      </c>
      <c r="E33" s="43">
        <v>63.094904400000004</v>
      </c>
      <c r="F33" s="43">
        <v>9090.5338172</v>
      </c>
      <c r="G33" s="1">
        <v>989.81</v>
      </c>
      <c r="H33" s="1">
        <v>9184.12</v>
      </c>
    </row>
    <row r="34" spans="1:8" ht="12.75">
      <c r="A34" t="s">
        <v>4</v>
      </c>
      <c r="B34" s="43">
        <v>10.85</v>
      </c>
      <c r="C34" s="43">
        <v>9.19</v>
      </c>
      <c r="D34" s="43">
        <v>99.3084225</v>
      </c>
      <c r="E34" s="43">
        <v>84.1146915</v>
      </c>
      <c r="F34" s="43">
        <v>10501.888561500002</v>
      </c>
      <c r="G34" s="1">
        <v>1147.39</v>
      </c>
      <c r="H34" s="1">
        <v>9152.85</v>
      </c>
    </row>
    <row r="35" spans="1:8" ht="12.75">
      <c r="A35" t="s">
        <v>5</v>
      </c>
      <c r="B35" s="43">
        <v>9.94</v>
      </c>
      <c r="C35" s="43">
        <v>5.45</v>
      </c>
      <c r="D35" s="43">
        <v>90.59137079999999</v>
      </c>
      <c r="E35" s="43">
        <v>49.670319000000006</v>
      </c>
      <c r="F35" s="43">
        <v>10463.394465599999</v>
      </c>
      <c r="G35" s="1">
        <v>1148.08</v>
      </c>
      <c r="H35" s="1">
        <v>9113.82</v>
      </c>
    </row>
    <row r="36" spans="1:8" ht="12.75">
      <c r="A36" t="s">
        <v>6</v>
      </c>
      <c r="B36" s="43">
        <v>9.16</v>
      </c>
      <c r="C36" s="43">
        <v>5.23</v>
      </c>
      <c r="D36" s="43">
        <v>83.0407128</v>
      </c>
      <c r="E36" s="43">
        <v>47.4129834</v>
      </c>
      <c r="F36" s="43">
        <v>9436.7248452</v>
      </c>
      <c r="G36" s="1">
        <v>1040.94</v>
      </c>
      <c r="H36" s="1">
        <v>9065.58</v>
      </c>
    </row>
    <row r="37" spans="1:8" ht="12.75">
      <c r="A37" t="s">
        <v>7</v>
      </c>
      <c r="B37" s="43">
        <v>9.02</v>
      </c>
      <c r="C37" s="43">
        <v>4.83</v>
      </c>
      <c r="D37" s="43">
        <v>81.2379986</v>
      </c>
      <c r="E37" s="43">
        <v>43.5010569</v>
      </c>
      <c r="F37" s="43">
        <v>11027.2927634</v>
      </c>
      <c r="G37" s="1">
        <v>1224.38</v>
      </c>
      <c r="H37" s="1">
        <v>9006.43</v>
      </c>
    </row>
    <row r="38" spans="1:9" ht="12.75">
      <c r="A38" t="s">
        <v>8</v>
      </c>
      <c r="B38" s="43">
        <v>10.73</v>
      </c>
      <c r="C38" s="43">
        <v>9.18</v>
      </c>
      <c r="D38" s="43">
        <v>96.03092480000001</v>
      </c>
      <c r="E38" s="43">
        <v>82.15879679999999</v>
      </c>
      <c r="F38" s="43">
        <v>10384.6750208</v>
      </c>
      <c r="G38" s="1">
        <v>1160.33</v>
      </c>
      <c r="H38" s="1">
        <v>8949.76</v>
      </c>
      <c r="I38" s="1"/>
    </row>
    <row r="39" spans="1:8" ht="12.75">
      <c r="A39" t="s">
        <v>9</v>
      </c>
      <c r="B39" s="43">
        <v>13.11</v>
      </c>
      <c r="C39" s="43">
        <v>9.07</v>
      </c>
      <c r="D39" s="43">
        <v>116.3221458</v>
      </c>
      <c r="E39" s="43">
        <v>80.47611460000002</v>
      </c>
      <c r="F39" s="43">
        <v>11714.553978400001</v>
      </c>
      <c r="G39" s="1">
        <v>1320.28</v>
      </c>
      <c r="H39" s="1">
        <v>8872.78</v>
      </c>
    </row>
    <row r="40" spans="1:8" ht="12.75">
      <c r="A40" t="s">
        <v>10</v>
      </c>
      <c r="B40" s="43">
        <v>14.17</v>
      </c>
      <c r="C40" s="43">
        <v>13.71</v>
      </c>
      <c r="D40" s="43">
        <v>124.276568</v>
      </c>
      <c r="E40" s="43">
        <v>120.24218400000001</v>
      </c>
      <c r="F40" s="43">
        <v>12598.767303999999</v>
      </c>
      <c r="G40" s="1">
        <v>1436.51</v>
      </c>
      <c r="H40" s="1">
        <v>8770.4</v>
      </c>
    </row>
    <row r="41" spans="1:8" ht="12.75">
      <c r="A41" t="s">
        <v>11</v>
      </c>
      <c r="B41" s="43">
        <v>14.88</v>
      </c>
      <c r="C41" s="43">
        <v>13.48</v>
      </c>
      <c r="D41" s="43">
        <v>127.7107248</v>
      </c>
      <c r="E41" s="43">
        <v>115.69493079999998</v>
      </c>
      <c r="F41" s="43">
        <v>12484.409965999997</v>
      </c>
      <c r="G41" s="1">
        <v>1454.6</v>
      </c>
      <c r="H41" s="1">
        <v>8582.71</v>
      </c>
    </row>
    <row r="42" spans="1:8" ht="12.75">
      <c r="A42" t="s">
        <v>12</v>
      </c>
      <c r="B42" s="43">
        <v>13.97</v>
      </c>
      <c r="C42" s="43">
        <v>13.74</v>
      </c>
      <c r="D42" s="43">
        <v>118.2624762</v>
      </c>
      <c r="E42" s="43">
        <v>116.3154204</v>
      </c>
      <c r="F42" s="43">
        <v>12686.169046799998</v>
      </c>
      <c r="G42" s="1">
        <v>1498.58</v>
      </c>
      <c r="H42" s="1">
        <v>8465.46</v>
      </c>
    </row>
    <row r="43" spans="1:8" ht="12.75">
      <c r="A43" t="s">
        <v>13</v>
      </c>
      <c r="B43" s="43">
        <v>13.77</v>
      </c>
      <c r="C43" s="43">
        <v>12.77</v>
      </c>
      <c r="D43" s="43">
        <v>115.4176614</v>
      </c>
      <c r="E43" s="43">
        <v>107.0358414</v>
      </c>
      <c r="F43" s="43">
        <v>12314.989035</v>
      </c>
      <c r="G43" s="1">
        <v>1469.25</v>
      </c>
      <c r="H43" s="1">
        <v>8381.82</v>
      </c>
    </row>
    <row r="44" spans="1:8" ht="12.75">
      <c r="A44" t="s">
        <v>14</v>
      </c>
      <c r="B44" s="43">
        <v>12.97</v>
      </c>
      <c r="C44" s="43">
        <v>11.93</v>
      </c>
      <c r="D44" s="43">
        <v>106.7137878</v>
      </c>
      <c r="E44" s="43">
        <v>98.15693819999998</v>
      </c>
      <c r="F44" s="43">
        <v>10553.8043754</v>
      </c>
      <c r="G44" s="1">
        <v>1282.71</v>
      </c>
      <c r="H44" s="1">
        <v>8227.74</v>
      </c>
    </row>
    <row r="45" spans="1:8" ht="12.75">
      <c r="A45" t="s">
        <v>15</v>
      </c>
      <c r="B45" s="43">
        <v>13.21</v>
      </c>
      <c r="C45" s="43">
        <v>12.51</v>
      </c>
      <c r="D45" s="43">
        <v>108.08422</v>
      </c>
      <c r="E45" s="43">
        <v>102.35682</v>
      </c>
      <c r="F45" s="43">
        <v>11231.51322</v>
      </c>
      <c r="G45" s="1">
        <v>1372.71</v>
      </c>
      <c r="H45" s="1">
        <v>8182</v>
      </c>
    </row>
    <row r="46" spans="1:8" ht="12.75">
      <c r="A46" t="s">
        <v>16</v>
      </c>
      <c r="B46" s="43">
        <v>11.73</v>
      </c>
      <c r="C46" s="43">
        <v>10.96</v>
      </c>
      <c r="D46" s="43">
        <v>95.86553640000001</v>
      </c>
      <c r="E46" s="43">
        <v>89.5725728</v>
      </c>
      <c r="F46" s="43">
        <v>10513.0903716</v>
      </c>
      <c r="G46" s="1">
        <v>1286.37</v>
      </c>
      <c r="H46" s="1">
        <v>8172.68</v>
      </c>
    </row>
    <row r="47" spans="1:8" ht="12.75">
      <c r="A47" t="s">
        <v>17</v>
      </c>
      <c r="B47" s="43">
        <v>11.47</v>
      </c>
      <c r="C47" s="43">
        <v>8.56</v>
      </c>
      <c r="D47" s="43">
        <v>92.7726863</v>
      </c>
      <c r="E47" s="43">
        <v>69.23576240000001</v>
      </c>
      <c r="F47" s="43">
        <v>9942.3687167</v>
      </c>
      <c r="G47" s="1">
        <v>1229.23</v>
      </c>
      <c r="H47" s="1">
        <v>8088.29</v>
      </c>
    </row>
    <row r="48" spans="1:8" ht="12.75">
      <c r="A48" t="s">
        <v>18</v>
      </c>
      <c r="B48" s="43">
        <v>10.45</v>
      </c>
      <c r="C48" s="43">
        <v>8.99</v>
      </c>
      <c r="D48" s="43">
        <v>83.48755799999999</v>
      </c>
      <c r="E48" s="43">
        <v>71.82326760000001</v>
      </c>
      <c r="F48" s="43">
        <v>8125.1369724</v>
      </c>
      <c r="G48" s="1">
        <v>1017.01</v>
      </c>
      <c r="H48" s="1">
        <v>7989.24</v>
      </c>
    </row>
    <row r="49" spans="1:8" ht="12.75">
      <c r="A49" t="s">
        <v>19</v>
      </c>
      <c r="B49" s="43">
        <v>11.43</v>
      </c>
      <c r="C49" s="43">
        <v>9.87</v>
      </c>
      <c r="D49" s="43">
        <v>90.279855</v>
      </c>
      <c r="E49" s="43">
        <v>77.95819499999999</v>
      </c>
      <c r="F49" s="43">
        <v>8955.63524</v>
      </c>
      <c r="G49" s="1">
        <v>1133.84</v>
      </c>
      <c r="H49" s="1">
        <v>7898.5</v>
      </c>
    </row>
    <row r="50" spans="1:8" ht="12.75">
      <c r="A50" t="s">
        <v>20</v>
      </c>
      <c r="B50" s="43">
        <v>10.92</v>
      </c>
      <c r="C50" s="43">
        <v>10.29</v>
      </c>
      <c r="D50" s="43">
        <v>85.5004332</v>
      </c>
      <c r="E50" s="43">
        <v>80.5677159</v>
      </c>
      <c r="F50" s="43">
        <v>8626.3829925</v>
      </c>
      <c r="G50" s="1">
        <v>1101.75</v>
      </c>
      <c r="H50" s="1">
        <v>7829.71</v>
      </c>
    </row>
    <row r="51" spans="1:8" ht="12.75">
      <c r="A51" t="s">
        <v>21</v>
      </c>
      <c r="B51" s="43">
        <v>11.29</v>
      </c>
      <c r="C51" s="43">
        <v>8.94</v>
      </c>
      <c r="D51" s="43">
        <v>87.89129519999999</v>
      </c>
      <c r="E51" s="43">
        <v>69.59682719999999</v>
      </c>
      <c r="F51" s="43">
        <v>7554.681098399999</v>
      </c>
      <c r="G51" s="1">
        <v>970.43</v>
      </c>
      <c r="H51" s="1">
        <v>7784.88</v>
      </c>
    </row>
    <row r="52" spans="1:8" ht="12.75">
      <c r="A52" t="s">
        <v>22</v>
      </c>
      <c r="B52" s="43">
        <v>11.03</v>
      </c>
      <c r="C52" s="43">
        <v>9.87</v>
      </c>
      <c r="D52" s="43">
        <v>85.3891862</v>
      </c>
      <c r="E52" s="43">
        <v>76.40899979999999</v>
      </c>
      <c r="F52" s="43">
        <v>7333.4060112</v>
      </c>
      <c r="G52" s="1">
        <v>947.28</v>
      </c>
      <c r="H52" s="1">
        <v>7741.54</v>
      </c>
    </row>
    <row r="53" spans="1:8" ht="12.75">
      <c r="A53" t="s">
        <v>23</v>
      </c>
      <c r="B53" s="43">
        <v>11.13</v>
      </c>
      <c r="C53" s="43">
        <v>10.44</v>
      </c>
      <c r="D53" s="43">
        <v>85.40683410000001</v>
      </c>
      <c r="E53" s="43">
        <v>80.11207079999998</v>
      </c>
      <c r="F53" s="43">
        <v>6792.1837497999995</v>
      </c>
      <c r="G53" s="1">
        <v>885.14</v>
      </c>
      <c r="H53" s="1">
        <v>7673.57</v>
      </c>
    </row>
    <row r="54" spans="1:8" ht="12.75">
      <c r="A54" t="s">
        <v>24</v>
      </c>
      <c r="B54" s="43">
        <v>10.56</v>
      </c>
      <c r="C54" s="43">
        <v>10.47</v>
      </c>
      <c r="D54" s="43">
        <v>80.8451424</v>
      </c>
      <c r="E54" s="43">
        <v>80.1561213</v>
      </c>
      <c r="F54" s="43">
        <v>5796.3517248</v>
      </c>
      <c r="G54" s="1">
        <v>757.12</v>
      </c>
      <c r="H54" s="1">
        <v>7655.79</v>
      </c>
    </row>
    <row r="55" spans="1:8" ht="12.75">
      <c r="A55" t="s">
        <v>25</v>
      </c>
      <c r="B55" s="43">
        <v>11.01</v>
      </c>
      <c r="C55" s="43">
        <v>9.86</v>
      </c>
      <c r="D55" s="43">
        <v>83.6186379</v>
      </c>
      <c r="E55" s="43">
        <v>74.8846294</v>
      </c>
      <c r="F55" s="43">
        <v>5625.7647446</v>
      </c>
      <c r="G55" s="1">
        <v>740.74</v>
      </c>
      <c r="H55" s="1">
        <v>7594.79</v>
      </c>
    </row>
    <row r="56" spans="1:8" ht="12.75">
      <c r="A56" t="s">
        <v>26</v>
      </c>
      <c r="B56" s="43">
        <v>9.92</v>
      </c>
      <c r="C56" s="43">
        <v>9.78</v>
      </c>
      <c r="D56" s="43">
        <v>75.1253504</v>
      </c>
      <c r="E56" s="43">
        <v>74.0651136</v>
      </c>
      <c r="F56" s="43">
        <v>5205.2325696</v>
      </c>
      <c r="G56" s="1">
        <v>687.33</v>
      </c>
      <c r="H56" s="1">
        <v>7573.12</v>
      </c>
    </row>
    <row r="57" spans="1:8" ht="12.75">
      <c r="A57" t="s">
        <v>27</v>
      </c>
      <c r="B57" s="43">
        <v>10.31</v>
      </c>
      <c r="C57" s="43">
        <v>10.13</v>
      </c>
      <c r="D57" s="43">
        <v>77.84792320000001</v>
      </c>
      <c r="E57" s="43">
        <v>76.48879360000001</v>
      </c>
      <c r="F57" s="43">
        <v>5063.7393536</v>
      </c>
      <c r="G57" s="1">
        <v>670.63</v>
      </c>
      <c r="H57" s="1">
        <v>7550.72</v>
      </c>
    </row>
    <row r="58" spans="1:8" ht="12.75">
      <c r="A58" t="s">
        <v>28</v>
      </c>
      <c r="B58" s="43">
        <v>9.39</v>
      </c>
      <c r="C58" s="43">
        <v>8.96</v>
      </c>
      <c r="D58" s="43">
        <v>70.5302619</v>
      </c>
      <c r="E58" s="43">
        <v>67.3004416</v>
      </c>
      <c r="F58" s="43">
        <v>4848.486054999999</v>
      </c>
      <c r="G58" s="1">
        <v>645.5</v>
      </c>
      <c r="H58" s="1">
        <v>7511.21</v>
      </c>
    </row>
    <row r="59" spans="1:8" ht="12.75">
      <c r="A59" t="s">
        <v>29</v>
      </c>
      <c r="B59" s="43">
        <v>9.78</v>
      </c>
      <c r="C59" s="43">
        <v>7.13</v>
      </c>
      <c r="D59" s="43">
        <v>72.85493639999999</v>
      </c>
      <c r="E59" s="43">
        <v>53.1140794</v>
      </c>
      <c r="F59" s="43">
        <v>4588.2966234</v>
      </c>
      <c r="G59" s="1">
        <v>615.93</v>
      </c>
      <c r="H59" s="1">
        <v>7449.38</v>
      </c>
    </row>
    <row r="60" spans="1:8" ht="12.75">
      <c r="A60" t="s">
        <v>30</v>
      </c>
      <c r="B60" s="43">
        <v>9.78</v>
      </c>
      <c r="C60" s="43">
        <v>8.69</v>
      </c>
      <c r="D60" s="43">
        <v>72.115275</v>
      </c>
      <c r="E60" s="43">
        <v>64.0778875</v>
      </c>
      <c r="F60" s="43">
        <v>4309.2932375</v>
      </c>
      <c r="G60" s="1">
        <v>584.41</v>
      </c>
      <c r="H60" s="1">
        <v>7373.75</v>
      </c>
    </row>
    <row r="61" spans="1:8" ht="12.75">
      <c r="A61" t="s">
        <v>31</v>
      </c>
      <c r="B61" s="43">
        <v>9.5</v>
      </c>
      <c r="C61" s="43">
        <v>9.26</v>
      </c>
      <c r="D61" s="43">
        <v>69.73247</v>
      </c>
      <c r="E61" s="43">
        <v>67.9708076</v>
      </c>
      <c r="F61" s="43">
        <v>3998.606635</v>
      </c>
      <c r="G61" s="1">
        <v>544.75</v>
      </c>
      <c r="H61" s="1">
        <v>7340.26</v>
      </c>
    </row>
    <row r="62" spans="1:8" ht="12.75">
      <c r="A62" t="s">
        <v>32</v>
      </c>
      <c r="B62" s="43">
        <v>8.64</v>
      </c>
      <c r="C62" s="43">
        <v>8.88</v>
      </c>
      <c r="D62" s="43">
        <v>63.3442464</v>
      </c>
      <c r="E62" s="43">
        <v>65.10380880000001</v>
      </c>
      <c r="F62" s="43">
        <v>3670.9603721</v>
      </c>
      <c r="G62" s="1">
        <v>500.71</v>
      </c>
      <c r="H62" s="1">
        <v>7331.51</v>
      </c>
    </row>
    <row r="63" spans="1:8" ht="12.75">
      <c r="A63" t="s">
        <v>33</v>
      </c>
      <c r="B63" s="43">
        <v>8.8</v>
      </c>
      <c r="C63" s="43">
        <v>8.35</v>
      </c>
      <c r="D63" s="43">
        <v>64.115216</v>
      </c>
      <c r="E63" s="43">
        <v>60.836597</v>
      </c>
      <c r="F63" s="43">
        <v>3346.1585514</v>
      </c>
      <c r="G63" s="1">
        <v>459.27</v>
      </c>
      <c r="H63" s="1">
        <v>7285.82</v>
      </c>
    </row>
    <row r="64" spans="1:8" ht="12.75">
      <c r="A64" t="s">
        <v>34</v>
      </c>
      <c r="B64" s="43">
        <v>8.03</v>
      </c>
      <c r="C64" s="43">
        <v>7.94</v>
      </c>
      <c r="D64" s="43">
        <v>58.3434907</v>
      </c>
      <c r="E64" s="43">
        <v>57.6895786</v>
      </c>
      <c r="F64" s="43">
        <v>3361.9074198999997</v>
      </c>
      <c r="G64" s="1">
        <v>462.71</v>
      </c>
      <c r="H64" s="1">
        <v>7265.69</v>
      </c>
    </row>
    <row r="65" spans="1:8" ht="12.75">
      <c r="A65" t="s">
        <v>35</v>
      </c>
      <c r="B65" s="43">
        <v>7.75</v>
      </c>
      <c r="C65" s="43">
        <v>7.38</v>
      </c>
      <c r="D65" s="43">
        <v>55.8919925</v>
      </c>
      <c r="E65" s="43">
        <v>53.2236006</v>
      </c>
      <c r="F65" s="43">
        <v>3204.0174849</v>
      </c>
      <c r="G65" s="1">
        <v>444.27</v>
      </c>
      <c r="H65" s="1">
        <v>7211.87</v>
      </c>
    </row>
    <row r="66" spans="1:8" ht="12.75">
      <c r="A66" t="s">
        <v>36</v>
      </c>
      <c r="B66" s="43">
        <v>7.17</v>
      </c>
      <c r="C66" s="43">
        <v>6.93</v>
      </c>
      <c r="D66" s="43">
        <v>51.10761659999999</v>
      </c>
      <c r="E66" s="43">
        <v>49.3969014</v>
      </c>
      <c r="F66" s="43">
        <v>3177.4396445999996</v>
      </c>
      <c r="G66" s="1">
        <v>445.77</v>
      </c>
      <c r="H66" s="1">
        <v>7127.98</v>
      </c>
    </row>
    <row r="67" spans="1:8" ht="12.75">
      <c r="A67" t="s">
        <v>37</v>
      </c>
      <c r="B67" s="43">
        <v>7.16</v>
      </c>
      <c r="C67" s="43">
        <v>5.08</v>
      </c>
      <c r="D67" s="43">
        <v>50.7395548</v>
      </c>
      <c r="E67" s="43">
        <v>35.9995724</v>
      </c>
      <c r="F67" s="43">
        <v>3305.5119185</v>
      </c>
      <c r="G67" s="1">
        <v>466.45</v>
      </c>
      <c r="H67" s="1">
        <v>7086.53</v>
      </c>
    </row>
    <row r="68" spans="1:8" ht="12.75">
      <c r="A68" t="s">
        <v>38</v>
      </c>
      <c r="B68" s="43">
        <v>6.92</v>
      </c>
      <c r="C68" s="43">
        <v>5.81</v>
      </c>
      <c r="D68" s="43">
        <v>48.51653520000001</v>
      </c>
      <c r="E68" s="43">
        <v>40.734258600000004</v>
      </c>
      <c r="F68" s="43">
        <v>3217.5857658</v>
      </c>
      <c r="G68" s="1">
        <v>458.93</v>
      </c>
      <c r="H68" s="1">
        <v>7011.06</v>
      </c>
    </row>
    <row r="69" spans="1:8" ht="12.75">
      <c r="A69" t="s">
        <v>39</v>
      </c>
      <c r="B69" s="43">
        <v>6.57</v>
      </c>
      <c r="C69" s="43">
        <v>4.89</v>
      </c>
      <c r="D69" s="43">
        <v>45.8227935</v>
      </c>
      <c r="E69" s="43">
        <v>34.1055495</v>
      </c>
      <c r="F69" s="43">
        <v>3142.2440115</v>
      </c>
      <c r="G69" s="1">
        <v>450.53</v>
      </c>
      <c r="H69" s="1">
        <v>6974.55</v>
      </c>
    </row>
    <row r="70" spans="1:8" ht="12.75">
      <c r="A70" t="s">
        <v>40</v>
      </c>
      <c r="B70" s="43">
        <v>6.25</v>
      </c>
      <c r="C70" s="43">
        <v>6.11</v>
      </c>
      <c r="D70" s="43">
        <v>43.42025</v>
      </c>
      <c r="E70" s="43">
        <v>42.4476364</v>
      </c>
      <c r="F70" s="43">
        <v>3137.8598908000004</v>
      </c>
      <c r="G70" s="1">
        <v>451.67</v>
      </c>
      <c r="H70" s="1">
        <v>6947.24</v>
      </c>
    </row>
    <row r="71" spans="1:8" ht="12.75">
      <c r="A71" t="s">
        <v>41</v>
      </c>
      <c r="B71" s="43">
        <v>5.61</v>
      </c>
      <c r="C71" s="43">
        <v>3.6</v>
      </c>
      <c r="D71" s="43">
        <v>38.815533900000005</v>
      </c>
      <c r="E71" s="43">
        <v>24.908364000000002</v>
      </c>
      <c r="F71" s="43">
        <v>3014.6731328999995</v>
      </c>
      <c r="G71" s="1">
        <v>435.71</v>
      </c>
      <c r="H71" s="1">
        <v>6918.99</v>
      </c>
    </row>
    <row r="72" spans="1:8" ht="12.75">
      <c r="A72" t="s">
        <v>42</v>
      </c>
      <c r="B72" s="43">
        <v>5.12</v>
      </c>
      <c r="C72" s="43">
        <v>4.73</v>
      </c>
      <c r="D72" s="43">
        <v>35.3304576</v>
      </c>
      <c r="E72" s="43">
        <v>32.6392704</v>
      </c>
      <c r="F72" s="43">
        <v>2883.020544</v>
      </c>
      <c r="G72" s="1">
        <v>417.8</v>
      </c>
      <c r="H72" s="1">
        <v>6900.48</v>
      </c>
    </row>
    <row r="73" spans="1:8" ht="12.75">
      <c r="A73" t="s">
        <v>43</v>
      </c>
      <c r="B73" s="43">
        <v>5.21</v>
      </c>
      <c r="C73" s="43">
        <v>5.4</v>
      </c>
      <c r="D73" s="43">
        <v>35.7774347</v>
      </c>
      <c r="E73" s="43">
        <v>37.082178</v>
      </c>
      <c r="F73" s="43">
        <v>2802.7259497999994</v>
      </c>
      <c r="G73" s="1">
        <v>408.14</v>
      </c>
      <c r="H73" s="1">
        <v>6867.07</v>
      </c>
    </row>
    <row r="74" spans="1:8" ht="12.75">
      <c r="A74" t="s">
        <v>44</v>
      </c>
      <c r="B74" s="43">
        <v>4.93</v>
      </c>
      <c r="C74" s="43">
        <v>5.36</v>
      </c>
      <c r="D74" s="43">
        <v>33.6913735</v>
      </c>
      <c r="E74" s="43">
        <v>36.629972</v>
      </c>
      <c r="F74" s="43">
        <v>2758.7972755</v>
      </c>
      <c r="G74" s="1">
        <v>403.69</v>
      </c>
      <c r="H74" s="1">
        <v>6833.95</v>
      </c>
    </row>
    <row r="75" spans="1:8" ht="12.75">
      <c r="A75" t="s">
        <v>45</v>
      </c>
      <c r="B75" s="43">
        <v>4.63</v>
      </c>
      <c r="C75" s="43">
        <v>2.55</v>
      </c>
      <c r="D75" s="43">
        <v>31.346396399999996</v>
      </c>
      <c r="E75" s="43">
        <v>17.264214</v>
      </c>
      <c r="F75" s="43">
        <v>2823.8160851999996</v>
      </c>
      <c r="G75" s="1">
        <v>417.09</v>
      </c>
      <c r="H75" s="1">
        <v>6770.28</v>
      </c>
    </row>
    <row r="76" spans="1:8" ht="12.75">
      <c r="A76" t="s">
        <v>46</v>
      </c>
      <c r="B76" s="43">
        <v>5.11</v>
      </c>
      <c r="C76" s="43">
        <v>3.74</v>
      </c>
      <c r="D76" s="43">
        <v>34.3549899</v>
      </c>
      <c r="E76" s="43">
        <v>25.144356600000002</v>
      </c>
      <c r="F76" s="43">
        <v>2607.6176874000002</v>
      </c>
      <c r="G76" s="1">
        <v>387.86</v>
      </c>
      <c r="H76" s="1">
        <v>6723.09</v>
      </c>
    </row>
    <row r="77" spans="1:8" ht="12.75">
      <c r="A77" t="s">
        <v>47</v>
      </c>
      <c r="B77" s="43">
        <v>4.79</v>
      </c>
      <c r="C77" s="43">
        <v>4.54</v>
      </c>
      <c r="D77" s="43">
        <v>32.0217727</v>
      </c>
      <c r="E77" s="43">
        <v>30.3504902</v>
      </c>
      <c r="F77" s="43">
        <v>2481.2528508</v>
      </c>
      <c r="G77" s="1">
        <v>371.16</v>
      </c>
      <c r="H77" s="1">
        <v>6685.13</v>
      </c>
    </row>
    <row r="78" spans="1:8" ht="12.75">
      <c r="A78" t="s">
        <v>48</v>
      </c>
      <c r="B78" s="43">
        <v>4.77</v>
      </c>
      <c r="C78" s="43">
        <v>5.14</v>
      </c>
      <c r="D78" s="43">
        <v>31.8000159</v>
      </c>
      <c r="E78" s="43">
        <v>34.266683799999996</v>
      </c>
      <c r="F78" s="43">
        <v>2501.4679174000003</v>
      </c>
      <c r="G78" s="1">
        <v>375.22</v>
      </c>
      <c r="H78" s="1">
        <v>6666.67</v>
      </c>
    </row>
    <row r="79" spans="1:8" ht="12.75">
      <c r="A79" t="s">
        <v>49</v>
      </c>
      <c r="B79" s="43">
        <v>5.01</v>
      </c>
      <c r="C79" s="43">
        <v>4.4</v>
      </c>
      <c r="D79" s="43">
        <v>33.301520100000005</v>
      </c>
      <c r="E79" s="43">
        <v>29.246844000000003</v>
      </c>
      <c r="F79" s="43">
        <v>2194.9756422</v>
      </c>
      <c r="G79" s="1">
        <v>330.22</v>
      </c>
      <c r="H79" s="1">
        <v>6647.01</v>
      </c>
    </row>
    <row r="80" spans="1:8" ht="12.75">
      <c r="A80" t="s">
        <v>50</v>
      </c>
      <c r="B80" s="43">
        <v>5.97</v>
      </c>
      <c r="C80" s="43">
        <v>5.33</v>
      </c>
      <c r="D80" s="43">
        <v>39.719007</v>
      </c>
      <c r="E80" s="43">
        <v>35.461023000000004</v>
      </c>
      <c r="F80" s="43">
        <v>2036.1812550000002</v>
      </c>
      <c r="G80" s="1">
        <v>306.05</v>
      </c>
      <c r="H80" s="1">
        <v>6653.1</v>
      </c>
    </row>
    <row r="81" spans="1:8" ht="12.75">
      <c r="A81" t="s">
        <v>51</v>
      </c>
      <c r="B81" s="43">
        <v>6.06</v>
      </c>
      <c r="C81" s="43">
        <v>6.07</v>
      </c>
      <c r="D81" s="43">
        <v>40.335481200000004</v>
      </c>
      <c r="E81" s="43">
        <v>40.4020414</v>
      </c>
      <c r="F81" s="43">
        <v>2382.9882804</v>
      </c>
      <c r="G81" s="1">
        <v>358.02</v>
      </c>
      <c r="H81" s="1">
        <v>6656.02</v>
      </c>
    </row>
    <row r="82" spans="1:8" ht="12.75">
      <c r="A82" t="s">
        <v>52</v>
      </c>
      <c r="B82" s="43">
        <v>5.61</v>
      </c>
      <c r="C82" s="43">
        <v>5.54</v>
      </c>
      <c r="D82" s="43">
        <v>37.4180829</v>
      </c>
      <c r="E82" s="43">
        <v>36.951190600000004</v>
      </c>
      <c r="F82" s="43">
        <v>2267.3624065999998</v>
      </c>
      <c r="G82" s="1">
        <v>339.94</v>
      </c>
      <c r="H82" s="1">
        <v>6669.89</v>
      </c>
    </row>
    <row r="83" spans="1:8" ht="12.75">
      <c r="A83" t="s">
        <v>53</v>
      </c>
      <c r="B83" s="43">
        <v>5.84</v>
      </c>
      <c r="C83" s="43">
        <v>4.8</v>
      </c>
      <c r="D83" s="43">
        <v>39.1152104</v>
      </c>
      <c r="E83" s="43">
        <v>32.149488</v>
      </c>
      <c r="F83" s="43">
        <v>2367.006054</v>
      </c>
      <c r="G83" s="1">
        <v>353.4</v>
      </c>
      <c r="H83" s="1">
        <v>6697.81</v>
      </c>
    </row>
    <row r="84" spans="1:8" ht="12.75">
      <c r="A84" t="s">
        <v>54</v>
      </c>
      <c r="B84" s="43">
        <v>5.54</v>
      </c>
      <c r="C84" s="43">
        <v>4.85</v>
      </c>
      <c r="D84" s="43">
        <v>37.031188199999995</v>
      </c>
      <c r="E84" s="43">
        <v>32.419000499999996</v>
      </c>
      <c r="F84" s="43">
        <v>2333.8338194999997</v>
      </c>
      <c r="G84" s="1">
        <v>349.15</v>
      </c>
      <c r="H84" s="1">
        <v>6684.33</v>
      </c>
    </row>
    <row r="85" spans="1:8" ht="12.75">
      <c r="A85" t="s">
        <v>55</v>
      </c>
      <c r="B85" s="43">
        <v>6.53</v>
      </c>
      <c r="C85" s="43">
        <v>6.48</v>
      </c>
      <c r="D85" s="43">
        <v>43.9041285</v>
      </c>
      <c r="E85" s="43">
        <v>43.567955999999995</v>
      </c>
      <c r="F85" s="43">
        <v>2137.922631</v>
      </c>
      <c r="G85" s="1">
        <v>317.98</v>
      </c>
      <c r="H85" s="1">
        <v>6723.45</v>
      </c>
    </row>
    <row r="86" spans="1:8" ht="12.75">
      <c r="A86" t="s">
        <v>56</v>
      </c>
      <c r="B86" s="43">
        <v>6.41</v>
      </c>
      <c r="C86" s="43">
        <v>6.74</v>
      </c>
      <c r="D86" s="43">
        <v>43.1513508</v>
      </c>
      <c r="E86" s="43">
        <v>45.3728712</v>
      </c>
      <c r="F86" s="43">
        <v>1985.0294556</v>
      </c>
      <c r="G86" s="1">
        <v>294.87</v>
      </c>
      <c r="H86" s="1">
        <v>6731.88</v>
      </c>
    </row>
    <row r="87" spans="1:8" ht="12.75">
      <c r="A87" t="s">
        <v>57</v>
      </c>
      <c r="B87" s="43">
        <v>6.37</v>
      </c>
      <c r="C87" s="43">
        <v>5.62</v>
      </c>
      <c r="D87" s="43">
        <v>43.5042972</v>
      </c>
      <c r="E87" s="43">
        <v>38.3821272</v>
      </c>
      <c r="F87" s="43">
        <v>1896.7054032000003</v>
      </c>
      <c r="G87" s="1">
        <v>277.72</v>
      </c>
      <c r="H87" s="1">
        <v>6829.56</v>
      </c>
    </row>
    <row r="88" spans="1:8" ht="12.75">
      <c r="A88" t="s">
        <v>58</v>
      </c>
      <c r="B88" s="43">
        <v>6.22</v>
      </c>
      <c r="C88" s="43">
        <v>6.38</v>
      </c>
      <c r="D88" s="43">
        <v>43.1101358</v>
      </c>
      <c r="E88" s="43">
        <v>44.219078200000006</v>
      </c>
      <c r="F88" s="43">
        <v>1884.5782999000003</v>
      </c>
      <c r="G88" s="1">
        <v>271.91</v>
      </c>
      <c r="H88" s="1">
        <v>6930.89</v>
      </c>
    </row>
    <row r="89" spans="1:8" ht="12.75">
      <c r="A89" t="s">
        <v>59</v>
      </c>
      <c r="B89" s="43">
        <v>6.05</v>
      </c>
      <c r="C89" s="43">
        <v>6.22</v>
      </c>
      <c r="D89" s="43">
        <v>42.088216499999994</v>
      </c>
      <c r="E89" s="43">
        <v>43.27086059999999</v>
      </c>
      <c r="F89" s="43">
        <v>1902.6656549999998</v>
      </c>
      <c r="G89" s="1">
        <v>273.5</v>
      </c>
      <c r="H89" s="1">
        <v>6956.73</v>
      </c>
    </row>
    <row r="90" spans="1:8" ht="12.75">
      <c r="A90" t="s">
        <v>60</v>
      </c>
      <c r="B90" s="43">
        <v>5.48</v>
      </c>
      <c r="C90" s="43">
        <v>5.53</v>
      </c>
      <c r="D90" s="43">
        <v>38.236152000000004</v>
      </c>
      <c r="E90" s="43">
        <v>38.585021999999995</v>
      </c>
      <c r="F90" s="43">
        <v>1806.379086</v>
      </c>
      <c r="G90" s="1">
        <v>258.89</v>
      </c>
      <c r="H90" s="1">
        <v>6977.4</v>
      </c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28125" style="0" customWidth="1"/>
    <col min="2" max="2" width="7.57421875" style="0" bestFit="1" customWidth="1"/>
    <col min="3" max="3" width="12.140625" style="0" customWidth="1"/>
    <col min="4" max="4" width="8.8515625" style="14" customWidth="1"/>
    <col min="5" max="5" width="13.7109375" style="0" customWidth="1"/>
    <col min="6" max="6" width="13.421875" style="1" customWidth="1"/>
    <col min="7" max="7" width="15.00390625" style="0" customWidth="1"/>
  </cols>
  <sheetData>
    <row r="1" spans="1:14" s="11" customFormat="1" ht="12.75">
      <c r="A1" s="7" t="s">
        <v>157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47" t="s">
        <v>97</v>
      </c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</row>
    <row r="3" spans="1:14" ht="12.75">
      <c r="A3" s="5"/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</row>
    <row r="4" spans="1:14" s="56" customFormat="1" ht="12.75">
      <c r="A4" s="55"/>
      <c r="B4" s="46"/>
      <c r="C4" s="46" t="s">
        <v>98</v>
      </c>
      <c r="D4" s="46"/>
      <c r="E4" s="46" t="s">
        <v>63</v>
      </c>
      <c r="F4" s="46"/>
      <c r="G4" s="46" t="s">
        <v>61</v>
      </c>
      <c r="H4" s="49"/>
      <c r="I4" s="49"/>
      <c r="J4" s="49"/>
      <c r="K4" s="49"/>
      <c r="L4" s="49"/>
      <c r="M4" s="49"/>
      <c r="N4" s="49"/>
    </row>
    <row r="5" spans="1:7" s="56" customFormat="1" ht="12.75">
      <c r="A5" s="47" t="s">
        <v>0</v>
      </c>
      <c r="B5" s="46"/>
      <c r="C5" s="46" t="s">
        <v>61</v>
      </c>
      <c r="D5" s="57"/>
      <c r="E5" s="46" t="s">
        <v>64</v>
      </c>
      <c r="F5" s="46" t="s">
        <v>61</v>
      </c>
      <c r="G5" s="46" t="s">
        <v>181</v>
      </c>
    </row>
    <row r="6" spans="1:7" s="56" customFormat="1" ht="12.75">
      <c r="A6" s="47" t="s">
        <v>104</v>
      </c>
      <c r="B6" s="46" t="s">
        <v>106</v>
      </c>
      <c r="C6" s="46" t="s">
        <v>111</v>
      </c>
      <c r="D6" s="57" t="s">
        <v>62</v>
      </c>
      <c r="E6" s="46" t="s">
        <v>181</v>
      </c>
      <c r="F6" s="46" t="s">
        <v>181</v>
      </c>
      <c r="G6" s="46" t="s">
        <v>124</v>
      </c>
    </row>
    <row r="7" spans="1:7" ht="12.75">
      <c r="A7" s="18">
        <v>39813</v>
      </c>
      <c r="B7" s="6">
        <v>903.25</v>
      </c>
      <c r="C7" s="43">
        <v>7.154</v>
      </c>
      <c r="D7" s="19">
        <f aca="true" t="shared" si="0" ref="D7:D13">SUM(C7:C10)/B7</f>
        <v>0.03142762247439801</v>
      </c>
      <c r="E7" s="43">
        <v>7851.814594699999</v>
      </c>
      <c r="F7" s="64">
        <v>62.1886317304</v>
      </c>
      <c r="G7" s="64">
        <f aca="true" t="shared" si="1" ref="G7:G14">SUM(F7:F10)</f>
        <v>247.2859483569</v>
      </c>
    </row>
    <row r="8" spans="1:7" ht="12.75">
      <c r="A8" s="9" t="s">
        <v>162</v>
      </c>
      <c r="B8" s="6">
        <v>1166.361418</v>
      </c>
      <c r="C8" s="43">
        <v>7.038</v>
      </c>
      <c r="D8" s="19">
        <f t="shared" si="0"/>
        <v>0.02473847261638416</v>
      </c>
      <c r="E8" s="43">
        <v>10181.455625994686</v>
      </c>
      <c r="F8" s="64">
        <v>61.4364326442</v>
      </c>
      <c r="G8" s="64">
        <f t="shared" si="1"/>
        <v>252.184059856908</v>
      </c>
    </row>
    <row r="9" spans="1:9" ht="12.75">
      <c r="A9" s="9" t="s">
        <v>160</v>
      </c>
      <c r="B9" s="6">
        <v>1280.001</v>
      </c>
      <c r="C9" s="43">
        <v>7.103</v>
      </c>
      <c r="D9" s="19">
        <f t="shared" si="0"/>
        <v>0.02243123247559963</v>
      </c>
      <c r="E9" s="43">
        <v>11162.573968754099</v>
      </c>
      <c r="F9" s="64">
        <v>61.9435163723</v>
      </c>
      <c r="G9" s="64">
        <f t="shared" si="1"/>
        <v>251.959907043008</v>
      </c>
      <c r="H9" s="1"/>
      <c r="I9" s="6"/>
    </row>
    <row r="10" spans="1:8" ht="12.75">
      <c r="A10" s="9" t="s">
        <v>161</v>
      </c>
      <c r="B10" s="6">
        <v>1322.703</v>
      </c>
      <c r="C10" s="43">
        <v>7.092</v>
      </c>
      <c r="D10" s="19">
        <f t="shared" si="0"/>
        <v>0.02139633765100707</v>
      </c>
      <c r="E10" s="43">
        <v>11510.6806669275</v>
      </c>
      <c r="F10" s="64">
        <v>61.71736761</v>
      </c>
      <c r="G10" s="64">
        <f t="shared" si="1"/>
        <v>249.772187834658</v>
      </c>
      <c r="H10" s="1"/>
    </row>
    <row r="11" spans="1:8" ht="12.75">
      <c r="A11" s="18">
        <v>39447</v>
      </c>
      <c r="B11" s="1">
        <v>1468.3552</v>
      </c>
      <c r="C11" s="43">
        <v>7.621</v>
      </c>
      <c r="D11" s="19">
        <f t="shared" si="0"/>
        <v>0.018885757342637532</v>
      </c>
      <c r="E11" s="43">
        <v>12867.848126802239</v>
      </c>
      <c r="F11" s="64">
        <v>67.086743230408</v>
      </c>
      <c r="G11" s="64">
        <f t="shared" si="1"/>
        <v>246.58351826665802</v>
      </c>
      <c r="H11" s="1"/>
    </row>
    <row r="12" spans="1:8" ht="12.75">
      <c r="A12" s="9" t="s">
        <v>151</v>
      </c>
      <c r="B12" s="6">
        <v>1526.747</v>
      </c>
      <c r="C12" s="43">
        <v>6.896</v>
      </c>
      <c r="D12" s="19">
        <f t="shared" si="0"/>
        <v>0.01766762927976934</v>
      </c>
      <c r="E12" s="43">
        <v>13469.7234227289</v>
      </c>
      <c r="F12" s="64">
        <v>61.212279830300005</v>
      </c>
      <c r="G12" s="64">
        <f t="shared" si="1"/>
        <v>241.28666677684583</v>
      </c>
      <c r="H12" s="1"/>
    </row>
    <row r="13" spans="1:8" ht="12.75">
      <c r="A13" s="9" t="s">
        <v>150</v>
      </c>
      <c r="B13" s="6">
        <v>1503.3486</v>
      </c>
      <c r="C13" s="43">
        <v>6.692</v>
      </c>
      <c r="D13" s="19">
        <f t="shared" si="0"/>
        <v>0.017405144754849274</v>
      </c>
      <c r="E13" s="43">
        <v>13349.72564589924</v>
      </c>
      <c r="F13" s="64">
        <v>59.75579716395</v>
      </c>
      <c r="G13" s="64">
        <f t="shared" si="1"/>
        <v>235.14726898460225</v>
      </c>
      <c r="H13" s="1"/>
    </row>
    <row r="14" spans="1:7" ht="12.75">
      <c r="A14" s="18" t="s">
        <v>149</v>
      </c>
      <c r="B14" s="6">
        <v>1420.864</v>
      </c>
      <c r="C14" s="43">
        <v>6.522</v>
      </c>
      <c r="D14" s="19">
        <f aca="true" t="shared" si="2" ref="D14:D28">SUM(C14:C17)/B14</f>
        <v>0.017940492545380837</v>
      </c>
      <c r="E14" s="43">
        <v>12706.316446016</v>
      </c>
      <c r="F14" s="64">
        <v>58.528698042</v>
      </c>
      <c r="G14" s="64">
        <f t="shared" si="1"/>
        <v>229.91565519897023</v>
      </c>
    </row>
    <row r="15" spans="1:7" ht="12.75">
      <c r="A15" s="18">
        <v>39082</v>
      </c>
      <c r="B15" s="6">
        <v>1418.3005</v>
      </c>
      <c r="C15" s="43">
        <v>6.864</v>
      </c>
      <c r="D15" s="19">
        <f t="shared" si="2"/>
        <v>0.01754282678459184</v>
      </c>
      <c r="E15" s="43">
        <v>12728.85766401275</v>
      </c>
      <c r="F15" s="64">
        <v>61.789891740595834</v>
      </c>
      <c r="G15" s="64">
        <f aca="true" t="shared" si="3" ref="G15:G23">SUM(F15:F18)</f>
        <v>224.76172055577146</v>
      </c>
    </row>
    <row r="16" spans="1:7" ht="12.75">
      <c r="A16" s="18" t="s">
        <v>144</v>
      </c>
      <c r="B16" s="6">
        <v>1335.847</v>
      </c>
      <c r="C16" s="43">
        <v>6.088</v>
      </c>
      <c r="D16" s="19">
        <f t="shared" si="2"/>
        <v>0.018037993872052713</v>
      </c>
      <c r="E16" s="43">
        <v>12019.853789169</v>
      </c>
      <c r="F16" s="64">
        <v>55.07288203805639</v>
      </c>
      <c r="G16" s="64">
        <v>217.7980744971756</v>
      </c>
    </row>
    <row r="17" spans="1:7" ht="12.75">
      <c r="A17" s="18" t="s">
        <v>143</v>
      </c>
      <c r="B17" s="20">
        <v>1270.2</v>
      </c>
      <c r="C17" s="43">
        <v>6.017</v>
      </c>
      <c r="D17" s="19">
        <f t="shared" si="2"/>
        <v>0.01845378680522752</v>
      </c>
      <c r="E17" s="43">
        <v>11496.83792358</v>
      </c>
      <c r="F17" s="64">
        <v>54.524183378318014</v>
      </c>
      <c r="G17" s="64">
        <f t="shared" si="3"/>
        <v>211.71617231511922</v>
      </c>
    </row>
    <row r="18" spans="1:7" ht="12.75">
      <c r="A18" s="18" t="s">
        <v>142</v>
      </c>
      <c r="B18" s="1">
        <v>1294.83</v>
      </c>
      <c r="C18" s="43">
        <v>5.912</v>
      </c>
      <c r="D18" s="19">
        <f t="shared" si="2"/>
        <v>0.01759844921727177</v>
      </c>
      <c r="E18" s="43">
        <v>11659.690492802998</v>
      </c>
      <c r="F18" s="64">
        <v>53.37476339880121</v>
      </c>
      <c r="G18" s="64">
        <f t="shared" si="3"/>
        <v>206.2245827460012</v>
      </c>
    </row>
    <row r="19" spans="1:7" ht="12.75">
      <c r="A19" s="18">
        <v>38717</v>
      </c>
      <c r="B19" s="6">
        <v>1248.29</v>
      </c>
      <c r="C19" s="43">
        <v>6.079</v>
      </c>
      <c r="D19" s="19">
        <f t="shared" si="2"/>
        <v>0.017800350880003844</v>
      </c>
      <c r="E19" s="43">
        <v>11254.538700191999</v>
      </c>
      <c r="F19" s="64">
        <v>54.82624568199999</v>
      </c>
      <c r="G19" s="64">
        <f t="shared" si="3"/>
        <v>201.83539152769998</v>
      </c>
    </row>
    <row r="20" spans="1:8" ht="12.75">
      <c r="A20" s="18" t="s">
        <v>92</v>
      </c>
      <c r="B20" s="6">
        <v>1228.81</v>
      </c>
      <c r="C20" s="43">
        <v>5.432</v>
      </c>
      <c r="D20" s="19">
        <f t="shared" si="2"/>
        <v>0.017476257517435565</v>
      </c>
      <c r="E20" s="43">
        <v>11082.58577998</v>
      </c>
      <c r="F20" s="64">
        <v>48.990979856</v>
      </c>
      <c r="G20" s="64">
        <f t="shared" si="3"/>
        <v>196.69350984570002</v>
      </c>
      <c r="H20" s="1"/>
    </row>
    <row r="21" spans="1:7" ht="12.75">
      <c r="A21" s="18" t="s">
        <v>91</v>
      </c>
      <c r="B21" s="6">
        <v>1191.33</v>
      </c>
      <c r="C21" s="43">
        <v>5.364</v>
      </c>
      <c r="D21" s="19">
        <f t="shared" si="2"/>
        <v>0.01756440281030445</v>
      </c>
      <c r="E21" s="43">
        <v>10890.007453899</v>
      </c>
      <c r="F21" s="64">
        <v>49.0325938092</v>
      </c>
      <c r="G21" s="64">
        <f t="shared" si="3"/>
        <v>193.2462007499</v>
      </c>
    </row>
    <row r="22" spans="1:7" ht="12.75">
      <c r="A22" s="18" t="s">
        <v>90</v>
      </c>
      <c r="B22" s="6">
        <v>1180.59</v>
      </c>
      <c r="C22" s="43">
        <v>5.345</v>
      </c>
      <c r="D22" s="19">
        <f t="shared" si="2"/>
        <v>0.017131264876036556</v>
      </c>
      <c r="E22" s="43">
        <v>10819.808542670999</v>
      </c>
      <c r="F22" s="64">
        <v>48.9855721805</v>
      </c>
      <c r="G22" s="64">
        <f t="shared" si="3"/>
        <v>187.6444587215</v>
      </c>
    </row>
    <row r="23" spans="1:7" ht="12.75">
      <c r="A23" s="18">
        <v>38352</v>
      </c>
      <c r="B23" s="1">
        <v>1211.92</v>
      </c>
      <c r="C23" s="43">
        <v>5.334</v>
      </c>
      <c r="D23" s="19">
        <f t="shared" si="2"/>
        <v>0.0160406627500165</v>
      </c>
      <c r="E23" s="43">
        <v>11288.604568400002</v>
      </c>
      <c r="F23" s="64">
        <v>49.684364</v>
      </c>
      <c r="G23" s="64">
        <f t="shared" si="3"/>
        <v>181.01655417299997</v>
      </c>
    </row>
    <row r="24" spans="1:8" ht="12.75">
      <c r="A24" s="9" t="s">
        <v>89</v>
      </c>
      <c r="B24" s="6">
        <v>1114.56</v>
      </c>
      <c r="C24" s="43">
        <v>4.882</v>
      </c>
      <c r="D24" s="19">
        <f t="shared" si="2"/>
        <v>0.017191537467700257</v>
      </c>
      <c r="E24" s="43">
        <v>10397.801015137999</v>
      </c>
      <c r="F24" s="64">
        <v>45.543670760199994</v>
      </c>
      <c r="G24" s="64">
        <f aca="true" t="shared" si="4" ref="G24:G29">SUM(F24:F27)</f>
        <v>178.0935177175</v>
      </c>
      <c r="H24" s="6"/>
    </row>
    <row r="25" spans="1:7" ht="12.75">
      <c r="A25" s="9" t="s">
        <v>88</v>
      </c>
      <c r="B25" s="6">
        <v>1140.84</v>
      </c>
      <c r="C25" s="43">
        <v>4.664</v>
      </c>
      <c r="D25" s="19">
        <f t="shared" si="2"/>
        <v>0.016304652712036745</v>
      </c>
      <c r="E25" s="43">
        <v>10623.424731047999</v>
      </c>
      <c r="F25" s="64">
        <v>43.4308517808</v>
      </c>
      <c r="G25" s="64">
        <f t="shared" si="4"/>
        <v>172.5065061625</v>
      </c>
    </row>
    <row r="26" spans="1:7" ht="12.75">
      <c r="A26" s="9" t="s">
        <v>87</v>
      </c>
      <c r="B26" s="6">
        <v>1126.21</v>
      </c>
      <c r="C26" s="43">
        <v>4.56</v>
      </c>
      <c r="D26" s="19">
        <f t="shared" si="2"/>
        <v>0.016003232079274732</v>
      </c>
      <c r="E26" s="43">
        <v>10461.322119262</v>
      </c>
      <c r="F26" s="64">
        <v>42.357667631999995</v>
      </c>
      <c r="G26" s="64">
        <f t="shared" si="4"/>
        <v>166.81617520869997</v>
      </c>
    </row>
    <row r="27" spans="1:7" ht="12.75">
      <c r="A27" s="4" t="s">
        <v>69</v>
      </c>
      <c r="B27" s="6">
        <v>1111.92</v>
      </c>
      <c r="C27" s="43">
        <v>5.055</v>
      </c>
      <c r="D27" s="19">
        <f t="shared" si="2"/>
        <v>0.01563511763436218</v>
      </c>
      <c r="E27" s="43">
        <v>10285.826968008001</v>
      </c>
      <c r="F27" s="64">
        <v>46.7613275445</v>
      </c>
      <c r="G27" s="64">
        <f t="shared" si="4"/>
        <v>160.6492955767</v>
      </c>
    </row>
    <row r="28" spans="1:7" ht="12.75">
      <c r="A28" s="4" t="s">
        <v>70</v>
      </c>
      <c r="B28" s="6">
        <v>995.97</v>
      </c>
      <c r="C28" s="43">
        <v>4.322</v>
      </c>
      <c r="D28" s="19">
        <f t="shared" si="2"/>
        <v>0.016653112041527356</v>
      </c>
      <c r="E28" s="43">
        <v>9207.689465202</v>
      </c>
      <c r="F28" s="64">
        <v>39.9566592052</v>
      </c>
      <c r="G28" s="64">
        <f t="shared" si="4"/>
        <v>153.1063696322</v>
      </c>
    </row>
    <row r="29" spans="1:7" ht="12.75">
      <c r="A29" s="9" t="s">
        <v>71</v>
      </c>
      <c r="B29" s="6">
        <v>974.5</v>
      </c>
      <c r="C29" s="43">
        <v>4.086</v>
      </c>
      <c r="D29" s="19">
        <v>0.016587993842996408</v>
      </c>
      <c r="E29" s="43">
        <v>9001.012615250002</v>
      </c>
      <c r="F29" s="64">
        <v>37.740520827</v>
      </c>
      <c r="G29" s="64">
        <f t="shared" si="4"/>
        <v>149.124069257</v>
      </c>
    </row>
    <row r="30" spans="1:7" ht="12.75">
      <c r="A30" s="9" t="s">
        <v>116</v>
      </c>
      <c r="B30" s="6">
        <v>848.18</v>
      </c>
      <c r="C30" s="43">
        <v>3.922</v>
      </c>
      <c r="D30" s="19">
        <v>0.01913</v>
      </c>
      <c r="E30" s="43">
        <v>7826.696132843999</v>
      </c>
      <c r="F30" s="64">
        <v>36.190788</v>
      </c>
      <c r="G30" s="64">
        <f aca="true" t="shared" si="5" ref="G30:G87">SUM(F30:F33)</f>
        <v>149.49764643</v>
      </c>
    </row>
    <row r="31" spans="1:7" ht="12.75">
      <c r="A31" s="9" t="s">
        <v>72</v>
      </c>
      <c r="B31" s="6">
        <v>879.82</v>
      </c>
      <c r="C31" s="43">
        <v>4.256</v>
      </c>
      <c r="D31" s="19">
        <v>0.0182765</v>
      </c>
      <c r="E31" s="43">
        <v>8107.405895702001</v>
      </c>
      <c r="F31" s="64">
        <v>39.2184016</v>
      </c>
      <c r="G31" s="64">
        <f t="shared" si="5"/>
        <v>147.81310293</v>
      </c>
    </row>
    <row r="32" spans="1:7" ht="12.75">
      <c r="A32" s="4" t="s">
        <v>65</v>
      </c>
      <c r="B32" s="1">
        <v>815.28</v>
      </c>
      <c r="C32" s="43">
        <v>3.901</v>
      </c>
      <c r="D32" s="14">
        <v>0.01938107153370621</v>
      </c>
      <c r="E32" s="43">
        <v>7518.373562399999</v>
      </c>
      <c r="F32" s="64">
        <v>35.97435883</v>
      </c>
      <c r="G32" s="64">
        <f t="shared" si="5"/>
        <v>144.86770493</v>
      </c>
    </row>
    <row r="33" spans="1:7" ht="12.75">
      <c r="A33" s="4" t="s">
        <v>66</v>
      </c>
      <c r="B33">
        <v>989.81</v>
      </c>
      <c r="C33" s="43">
        <v>4.15</v>
      </c>
      <c r="D33" s="14">
        <v>0.01620513027752801</v>
      </c>
      <c r="E33" s="43">
        <v>9090.5338172</v>
      </c>
      <c r="F33" s="64">
        <v>38.114098000000006</v>
      </c>
      <c r="G33" s="64">
        <f t="shared" si="5"/>
        <v>146.4248473</v>
      </c>
    </row>
    <row r="34" spans="1:7" ht="12.75">
      <c r="A34" s="2" t="s">
        <v>4</v>
      </c>
      <c r="B34" s="1">
        <v>1147.39</v>
      </c>
      <c r="C34" s="43">
        <v>3.77</v>
      </c>
      <c r="D34" s="14">
        <v>0.013709375190650084</v>
      </c>
      <c r="E34" s="43">
        <v>10501.888561500002</v>
      </c>
      <c r="F34" s="64">
        <v>34.5062445</v>
      </c>
      <c r="G34" s="64">
        <f t="shared" si="5"/>
        <v>142.8954405</v>
      </c>
    </row>
    <row r="35" spans="1:7" ht="12.75">
      <c r="A35" s="2" t="s">
        <v>5</v>
      </c>
      <c r="B35" s="1">
        <v>1148.08</v>
      </c>
      <c r="C35" s="43">
        <v>3.98</v>
      </c>
      <c r="D35" s="14">
        <v>0.013709846003762804</v>
      </c>
      <c r="E35" s="43">
        <v>10463.394465599999</v>
      </c>
      <c r="F35" s="64">
        <v>36.273003599999996</v>
      </c>
      <c r="G35" s="64">
        <f t="shared" si="5"/>
        <v>142.2192888</v>
      </c>
    </row>
    <row r="36" spans="1:7" ht="12.75">
      <c r="A36" s="2" t="s">
        <v>6</v>
      </c>
      <c r="B36" s="1">
        <v>1040.94</v>
      </c>
      <c r="C36" s="43">
        <v>4.14</v>
      </c>
      <c r="D36" s="14">
        <v>0.015120948373585413</v>
      </c>
      <c r="E36" s="43">
        <v>9436.7248452</v>
      </c>
      <c r="F36" s="64">
        <v>37.5315012</v>
      </c>
      <c r="G36" s="64">
        <f t="shared" si="5"/>
        <v>141.2599496</v>
      </c>
    </row>
    <row r="37" spans="1:7" ht="12.75">
      <c r="A37" s="2" t="s">
        <v>7</v>
      </c>
      <c r="B37" s="1">
        <v>1224.38</v>
      </c>
      <c r="C37" s="43">
        <v>3.84</v>
      </c>
      <c r="D37" s="14">
        <v>0.012814649046864534</v>
      </c>
      <c r="E37" s="43">
        <v>11027.2927634</v>
      </c>
      <c r="F37" s="64">
        <v>34.5846912</v>
      </c>
      <c r="G37" s="64">
        <f t="shared" si="5"/>
        <v>139.5993844</v>
      </c>
    </row>
    <row r="38" spans="1:7" ht="12.75">
      <c r="A38" s="2" t="s">
        <v>8</v>
      </c>
      <c r="B38" s="1">
        <v>1160.33</v>
      </c>
      <c r="C38" s="43">
        <v>3.78</v>
      </c>
      <c r="D38" s="14">
        <v>0.013763325950376186</v>
      </c>
      <c r="E38" s="43">
        <v>10384.6750208</v>
      </c>
      <c r="F38" s="64">
        <v>33.830092799999996</v>
      </c>
      <c r="G38" s="64">
        <f t="shared" si="5"/>
        <v>140.37545839999999</v>
      </c>
    </row>
    <row r="39" spans="1:7" ht="12.75">
      <c r="A39" s="2" t="s">
        <v>9</v>
      </c>
      <c r="B39" s="1">
        <v>1320.28</v>
      </c>
      <c r="C39" s="43">
        <v>3.98</v>
      </c>
      <c r="D39" s="14">
        <v>0.012323143575605178</v>
      </c>
      <c r="E39" s="43">
        <v>11714.553978400001</v>
      </c>
      <c r="F39" s="64">
        <v>35.3136644</v>
      </c>
      <c r="G39" s="64">
        <f t="shared" si="5"/>
        <v>141.0844424</v>
      </c>
    </row>
    <row r="40" spans="1:7" ht="12.75">
      <c r="A40" s="2" t="s">
        <v>10</v>
      </c>
      <c r="B40" s="1">
        <v>1436.51</v>
      </c>
      <c r="C40" s="43">
        <v>4.09</v>
      </c>
      <c r="D40" s="14">
        <v>0.01137479029035649</v>
      </c>
      <c r="E40" s="43">
        <v>12598.767303999999</v>
      </c>
      <c r="F40" s="64">
        <v>35.87093599999999</v>
      </c>
      <c r="G40" s="64">
        <f t="shared" si="5"/>
        <v>139.71714899999998</v>
      </c>
    </row>
    <row r="41" spans="1:7" ht="12.75">
      <c r="A41" s="2" t="s">
        <v>11</v>
      </c>
      <c r="B41" s="1">
        <v>1454.6</v>
      </c>
      <c r="C41" s="43">
        <v>4.12</v>
      </c>
      <c r="D41" s="14">
        <v>0.011480819469269902</v>
      </c>
      <c r="E41" s="43">
        <v>12484.409965999997</v>
      </c>
      <c r="F41" s="64">
        <v>35.360765199999996</v>
      </c>
      <c r="G41" s="64">
        <f t="shared" si="5"/>
        <v>140.459656</v>
      </c>
    </row>
    <row r="42" spans="1:7" ht="12.75">
      <c r="A42" s="2" t="s">
        <v>12</v>
      </c>
      <c r="B42" s="1">
        <v>1498.58</v>
      </c>
      <c r="C42" s="43">
        <v>4.08</v>
      </c>
      <c r="D42" s="14">
        <v>0.011183920778336826</v>
      </c>
      <c r="E42" s="43">
        <v>12686.169046799998</v>
      </c>
      <c r="F42" s="64">
        <v>34.5390768</v>
      </c>
      <c r="G42" s="64">
        <f t="shared" si="5"/>
        <v>139.2996508</v>
      </c>
    </row>
    <row r="43" spans="1:7" ht="12.75">
      <c r="A43" s="2" t="s">
        <v>13</v>
      </c>
      <c r="B43" s="1">
        <v>1469.25</v>
      </c>
      <c r="C43" s="43">
        <v>4.05</v>
      </c>
      <c r="D43" s="14">
        <v>0.011359537178832736</v>
      </c>
      <c r="E43" s="43">
        <v>12314.989035</v>
      </c>
      <c r="F43" s="64">
        <v>33.946371</v>
      </c>
      <c r="G43" s="64">
        <f t="shared" si="5"/>
        <v>137.53302079999997</v>
      </c>
    </row>
    <row r="44" spans="1:7" ht="12.75">
      <c r="A44" s="2" t="s">
        <v>14</v>
      </c>
      <c r="B44" s="1">
        <v>1282.71</v>
      </c>
      <c r="C44" s="43">
        <v>4.45</v>
      </c>
      <c r="D44" s="14">
        <v>0.012972534711665146</v>
      </c>
      <c r="E44" s="43">
        <v>10553.8043754</v>
      </c>
      <c r="F44" s="64">
        <v>36.613443</v>
      </c>
      <c r="G44" s="64">
        <f t="shared" si="5"/>
        <v>135.93980979999998</v>
      </c>
    </row>
    <row r="45" spans="1:7" ht="12.75">
      <c r="A45" s="2" t="s">
        <v>15</v>
      </c>
      <c r="B45" s="1">
        <v>1372.71</v>
      </c>
      <c r="C45" s="43">
        <v>4.18</v>
      </c>
      <c r="D45" s="14">
        <v>0.011983594495559876</v>
      </c>
      <c r="E45" s="43">
        <v>11231.51322</v>
      </c>
      <c r="F45" s="64">
        <v>34.200759999999995</v>
      </c>
      <c r="G45" s="64">
        <f t="shared" si="5"/>
        <v>133.36052919999997</v>
      </c>
    </row>
    <row r="46" spans="1:7" ht="12.75">
      <c r="A46" s="2" t="s">
        <v>16</v>
      </c>
      <c r="B46" s="1">
        <v>1286.37</v>
      </c>
      <c r="C46" s="43">
        <v>4.01</v>
      </c>
      <c r="D46" s="14">
        <v>0.012787922603916448</v>
      </c>
      <c r="E46" s="43">
        <v>10513.0903716</v>
      </c>
      <c r="F46" s="64">
        <v>32.7724468</v>
      </c>
      <c r="G46" s="64">
        <f t="shared" si="5"/>
        <v>132.1754992</v>
      </c>
    </row>
    <row r="47" spans="1:7" ht="12.75">
      <c r="A47" s="2" t="s">
        <v>17</v>
      </c>
      <c r="B47" s="1">
        <v>1229.23</v>
      </c>
      <c r="C47" s="43">
        <v>4</v>
      </c>
      <c r="D47" s="14">
        <v>0.013178981964319126</v>
      </c>
      <c r="E47" s="43">
        <v>9942.3687167</v>
      </c>
      <c r="F47" s="64">
        <v>32.35316</v>
      </c>
      <c r="G47" s="64">
        <f t="shared" si="5"/>
        <v>128.84276199999996</v>
      </c>
    </row>
    <row r="48" spans="1:7" ht="12.75">
      <c r="A48" s="2" t="s">
        <v>18</v>
      </c>
      <c r="B48" s="1">
        <v>1017.01</v>
      </c>
      <c r="C48" s="43">
        <v>4.26</v>
      </c>
      <c r="D48" s="14">
        <v>0.01587988318698931</v>
      </c>
      <c r="E48" s="43">
        <v>8125.1369724</v>
      </c>
      <c r="F48" s="64">
        <v>34.03416239999999</v>
      </c>
      <c r="G48" s="64">
        <f t="shared" si="5"/>
        <v>127.23987799999999</v>
      </c>
    </row>
    <row r="49" spans="1:7" ht="12.75">
      <c r="A49" s="2" t="s">
        <v>19</v>
      </c>
      <c r="B49" s="1">
        <v>1133.84</v>
      </c>
      <c r="C49" s="43">
        <v>4.18</v>
      </c>
      <c r="D49" s="14">
        <v>0.014067240527764058</v>
      </c>
      <c r="E49" s="43">
        <v>8955.63524</v>
      </c>
      <c r="F49" s="64">
        <v>33.01573</v>
      </c>
      <c r="G49" s="64">
        <f t="shared" si="5"/>
        <v>124.63636799999999</v>
      </c>
    </row>
    <row r="50" spans="1:7" ht="12.75">
      <c r="A50" s="2" t="s">
        <v>20</v>
      </c>
      <c r="B50" s="1">
        <v>1101.75</v>
      </c>
      <c r="C50" s="43">
        <v>3.76</v>
      </c>
      <c r="D50" s="14">
        <v>0.014195597912412072</v>
      </c>
      <c r="E50" s="43">
        <v>8626.3829925</v>
      </c>
      <c r="F50" s="64">
        <v>29.439709599999997</v>
      </c>
      <c r="G50" s="64">
        <f t="shared" si="5"/>
        <v>121.3173539</v>
      </c>
    </row>
    <row r="51" spans="1:7" ht="12.75">
      <c r="A51" s="2" t="s">
        <v>21</v>
      </c>
      <c r="B51" s="1">
        <v>970.43</v>
      </c>
      <c r="C51" s="43">
        <v>3.95</v>
      </c>
      <c r="D51" s="14">
        <v>0.015961996228476036</v>
      </c>
      <c r="E51" s="43">
        <v>7554.681098399999</v>
      </c>
      <c r="F51" s="64">
        <v>30.750276000000003</v>
      </c>
      <c r="G51" s="64">
        <f t="shared" si="5"/>
        <v>119.5150462</v>
      </c>
    </row>
    <row r="52" spans="1:7" ht="12.75">
      <c r="A52" s="2" t="s">
        <v>22</v>
      </c>
      <c r="B52" s="1">
        <v>947.28</v>
      </c>
      <c r="C52" s="43">
        <v>4.06</v>
      </c>
      <c r="D52" s="14">
        <v>0.016183177096529007</v>
      </c>
      <c r="E52" s="43">
        <v>7333.4060112</v>
      </c>
      <c r="F52" s="64">
        <v>31.430652399999996</v>
      </c>
      <c r="G52" s="64">
        <f t="shared" si="5"/>
        <v>117.5490243</v>
      </c>
    </row>
    <row r="53" spans="1:7" ht="12.75">
      <c r="A53" s="2" t="s">
        <v>23</v>
      </c>
      <c r="B53" s="1">
        <v>885.14</v>
      </c>
      <c r="C53" s="43">
        <v>3.87</v>
      </c>
      <c r="D53" s="14">
        <v>0.01712723410985833</v>
      </c>
      <c r="E53" s="43">
        <v>6792.1837497999995</v>
      </c>
      <c r="F53" s="64">
        <v>29.6967159</v>
      </c>
      <c r="G53" s="64">
        <f t="shared" si="5"/>
        <v>115.57780869999999</v>
      </c>
    </row>
    <row r="54" spans="1:7" ht="12.75">
      <c r="A54" s="2" t="s">
        <v>24</v>
      </c>
      <c r="B54" s="1">
        <v>757.12</v>
      </c>
      <c r="C54" s="43">
        <v>3.61</v>
      </c>
      <c r="D54" s="14">
        <v>0.01989116652578191</v>
      </c>
      <c r="E54" s="43">
        <v>5796.3517248</v>
      </c>
      <c r="F54" s="64">
        <v>27.637401899999997</v>
      </c>
      <c r="G54" s="64">
        <f t="shared" si="5"/>
        <v>114.3473072</v>
      </c>
    </row>
    <row r="55" spans="1:7" ht="12.75">
      <c r="A55" s="2" t="s">
        <v>25</v>
      </c>
      <c r="B55" s="1">
        <v>740.74</v>
      </c>
      <c r="C55" s="43">
        <v>3.79</v>
      </c>
      <c r="D55" s="14">
        <v>0.020115020115020112</v>
      </c>
      <c r="E55" s="43">
        <v>5625.7647446</v>
      </c>
      <c r="F55" s="64">
        <v>28.784254100000002</v>
      </c>
      <c r="G55" s="64">
        <f t="shared" si="5"/>
        <v>112.6235798</v>
      </c>
    </row>
    <row r="56" spans="1:7" ht="12.75">
      <c r="A56" s="2" t="s">
        <v>26</v>
      </c>
      <c r="B56" s="1">
        <v>687.33</v>
      </c>
      <c r="C56" s="43">
        <v>3.89</v>
      </c>
      <c r="D56" s="14">
        <v>0.02132891042148604</v>
      </c>
      <c r="E56" s="43">
        <v>5205.2325696</v>
      </c>
      <c r="F56" s="64">
        <v>29.4594368</v>
      </c>
      <c r="G56" s="64">
        <f t="shared" si="5"/>
        <v>110.2846247</v>
      </c>
    </row>
    <row r="57" spans="1:7" ht="12.75">
      <c r="A57" s="2" t="s">
        <v>27</v>
      </c>
      <c r="B57" s="1">
        <v>670.63</v>
      </c>
      <c r="C57" s="43">
        <v>3.77</v>
      </c>
      <c r="D57" s="14">
        <v>0.021278499321533483</v>
      </c>
      <c r="E57" s="43">
        <v>5063.7393536</v>
      </c>
      <c r="F57" s="64">
        <v>28.466214400000002</v>
      </c>
      <c r="G57" s="64">
        <f t="shared" si="5"/>
        <v>106.6333129</v>
      </c>
    </row>
    <row r="58" spans="1:7" ht="12.75">
      <c r="A58" s="2" t="s">
        <v>28</v>
      </c>
      <c r="B58" s="1">
        <v>645.5</v>
      </c>
      <c r="C58" s="43">
        <v>3.45</v>
      </c>
      <c r="D58" s="14">
        <v>0.021843532145623547</v>
      </c>
      <c r="E58" s="43">
        <v>4848.486054999999</v>
      </c>
      <c r="F58" s="64">
        <v>25.913674500000003</v>
      </c>
      <c r="G58" s="64">
        <f t="shared" si="5"/>
        <v>104.59203450000001</v>
      </c>
    </row>
    <row r="59" spans="1:7" ht="12.75">
      <c r="A59" s="2" t="s">
        <v>29</v>
      </c>
      <c r="B59" s="1">
        <v>615.93</v>
      </c>
      <c r="C59" s="43">
        <v>3.55</v>
      </c>
      <c r="D59" s="14">
        <v>0.02238890783043528</v>
      </c>
      <c r="E59" s="43">
        <v>4588.2966234</v>
      </c>
      <c r="F59" s="64">
        <v>26.445299</v>
      </c>
      <c r="G59" s="64">
        <f t="shared" si="5"/>
        <v>101.6993014</v>
      </c>
    </row>
    <row r="60" spans="1:7" ht="12.75">
      <c r="A60" s="2" t="s">
        <v>30</v>
      </c>
      <c r="B60" s="1">
        <v>584.41</v>
      </c>
      <c r="C60" s="43">
        <v>3.5</v>
      </c>
      <c r="D60" s="14">
        <v>0.023237110932393355</v>
      </c>
      <c r="E60" s="43">
        <v>4309.2932375</v>
      </c>
      <c r="F60" s="64">
        <v>25.808125</v>
      </c>
      <c r="G60" s="64">
        <f t="shared" si="5"/>
        <v>99.5886412</v>
      </c>
    </row>
    <row r="61" spans="1:7" ht="12.75">
      <c r="A61" s="2" t="s">
        <v>31</v>
      </c>
      <c r="B61" s="1">
        <v>544.75</v>
      </c>
      <c r="C61" s="43">
        <v>3.6</v>
      </c>
      <c r="D61" s="14">
        <v>0.024543368517668657</v>
      </c>
      <c r="E61" s="43">
        <v>3998.606635</v>
      </c>
      <c r="F61" s="64">
        <v>26.424936000000002</v>
      </c>
      <c r="G61" s="64">
        <f t="shared" si="5"/>
        <v>97.6846363</v>
      </c>
    </row>
    <row r="62" spans="1:7" ht="12.75">
      <c r="A62" s="2" t="s">
        <v>32</v>
      </c>
      <c r="B62" s="1">
        <v>500.71</v>
      </c>
      <c r="C62" s="43">
        <v>3.14</v>
      </c>
      <c r="D62" s="14">
        <v>0.026322621876934755</v>
      </c>
      <c r="E62" s="43">
        <v>3670.9603721</v>
      </c>
      <c r="F62" s="64">
        <v>23.0209414</v>
      </c>
      <c r="G62" s="64">
        <f t="shared" si="5"/>
        <v>95.85217699999998</v>
      </c>
    </row>
    <row r="63" spans="1:7" ht="12.75">
      <c r="A63" s="2" t="s">
        <v>33</v>
      </c>
      <c r="B63" s="1">
        <v>459.27</v>
      </c>
      <c r="C63" s="43">
        <v>3.34</v>
      </c>
      <c r="D63" s="14">
        <v>0.028697715940514294</v>
      </c>
      <c r="E63" s="43">
        <v>3346.1585514</v>
      </c>
      <c r="F63" s="64">
        <v>24.334638799999997</v>
      </c>
      <c r="G63" s="64">
        <f t="shared" si="5"/>
        <v>95.21309279999998</v>
      </c>
    </row>
    <row r="64" spans="1:7" ht="12.75">
      <c r="A64" s="2" t="s">
        <v>34</v>
      </c>
      <c r="B64" s="1">
        <v>462.71</v>
      </c>
      <c r="C64" s="43">
        <v>3.29</v>
      </c>
      <c r="D64" s="14">
        <v>0.027944068639104407</v>
      </c>
      <c r="E64" s="43">
        <v>3361.9074198999997</v>
      </c>
      <c r="F64" s="64">
        <v>23.9041201</v>
      </c>
      <c r="G64" s="64">
        <f t="shared" si="5"/>
        <v>92.7758317</v>
      </c>
    </row>
    <row r="65" spans="1:7" ht="12.75">
      <c r="A65" s="2" t="s">
        <v>35</v>
      </c>
      <c r="B65" s="1">
        <v>444.27</v>
      </c>
      <c r="C65" s="43">
        <v>3.41</v>
      </c>
      <c r="D65" s="14">
        <v>0.028901343777432642</v>
      </c>
      <c r="E65" s="43">
        <v>3204.0174849</v>
      </c>
      <c r="F65" s="64">
        <v>24.5924767</v>
      </c>
      <c r="G65" s="64">
        <f t="shared" si="5"/>
        <v>91.3071036</v>
      </c>
    </row>
    <row r="66" spans="1:7" ht="12.75">
      <c r="A66" s="2" t="s">
        <v>36</v>
      </c>
      <c r="B66" s="1">
        <v>445.77</v>
      </c>
      <c r="C66" s="43">
        <v>3.14</v>
      </c>
      <c r="D66" s="14">
        <v>0.028512461583327726</v>
      </c>
      <c r="E66" s="43">
        <v>3177.4396445999996</v>
      </c>
      <c r="F66" s="64">
        <v>22.3818572</v>
      </c>
      <c r="G66" s="64">
        <f t="shared" si="5"/>
        <v>89.5911509</v>
      </c>
    </row>
    <row r="67" spans="1:7" ht="12.75">
      <c r="A67" s="2" t="s">
        <v>37</v>
      </c>
      <c r="B67" s="1">
        <v>466.45</v>
      </c>
      <c r="C67" s="43">
        <v>3.09</v>
      </c>
      <c r="D67" s="14">
        <v>0.02696966448708329</v>
      </c>
      <c r="E67" s="43">
        <v>3305.5119185</v>
      </c>
      <c r="F67" s="64">
        <v>21.897377699999996</v>
      </c>
      <c r="G67" s="64">
        <f t="shared" si="5"/>
        <v>88.1204861</v>
      </c>
    </row>
    <row r="68" spans="1:7" ht="12.75">
      <c r="A68" s="2" t="s">
        <v>38</v>
      </c>
      <c r="B68" s="1">
        <v>458.93</v>
      </c>
      <c r="C68" s="43">
        <v>3.2</v>
      </c>
      <c r="D68" s="14">
        <v>0.02728084893120955</v>
      </c>
      <c r="E68" s="43">
        <v>3217.5857658</v>
      </c>
      <c r="F68" s="64">
        <v>22.435392000000004</v>
      </c>
      <c r="G68" s="64">
        <f t="shared" si="5"/>
        <v>87.18764809999999</v>
      </c>
    </row>
    <row r="69" spans="1:7" ht="12.75">
      <c r="A69" s="2" t="s">
        <v>39</v>
      </c>
      <c r="B69" s="1">
        <v>450.53</v>
      </c>
      <c r="C69" s="43">
        <v>3.28</v>
      </c>
      <c r="D69" s="14">
        <v>0.02778949237564646</v>
      </c>
      <c r="E69" s="43">
        <v>3142.2440115</v>
      </c>
      <c r="F69" s="64">
        <v>22.876523999999996</v>
      </c>
      <c r="G69" s="64">
        <f t="shared" si="5"/>
        <v>86.83379209999998</v>
      </c>
    </row>
    <row r="70" spans="1:7" ht="12.75">
      <c r="A70" s="2" t="s">
        <v>40</v>
      </c>
      <c r="B70" s="1">
        <v>451.67</v>
      </c>
      <c r="C70" s="43">
        <v>3.01</v>
      </c>
      <c r="D70" s="14">
        <v>0.027630792392676067</v>
      </c>
      <c r="E70" s="43">
        <v>3137.8598908000004</v>
      </c>
      <c r="F70" s="64">
        <v>20.911192399999997</v>
      </c>
      <c r="G70" s="64">
        <f t="shared" si="5"/>
        <v>86.20657489999999</v>
      </c>
    </row>
    <row r="71" spans="1:7" ht="12.75">
      <c r="A71" s="2" t="s">
        <v>41</v>
      </c>
      <c r="B71" s="1">
        <v>435.71</v>
      </c>
      <c r="C71" s="43">
        <v>3.03</v>
      </c>
      <c r="D71" s="14">
        <v>0.028413394230107185</v>
      </c>
      <c r="E71" s="43">
        <v>3014.6731328999995</v>
      </c>
      <c r="F71" s="64">
        <v>20.964539699999996</v>
      </c>
      <c r="G71" s="64">
        <f t="shared" si="5"/>
        <v>85.182177</v>
      </c>
    </row>
    <row r="72" spans="1:7" ht="12.75">
      <c r="A72" s="2" t="s">
        <v>42</v>
      </c>
      <c r="B72" s="1">
        <v>417.8</v>
      </c>
      <c r="C72" s="43">
        <v>3.2</v>
      </c>
      <c r="D72" s="14">
        <v>0.02965533748204883</v>
      </c>
      <c r="E72" s="43">
        <v>2883.020544</v>
      </c>
      <c r="F72" s="64">
        <v>22.081536</v>
      </c>
      <c r="G72" s="64">
        <f t="shared" si="5"/>
        <v>84.7992885</v>
      </c>
    </row>
    <row r="73" spans="1:7" ht="12.75">
      <c r="A73" s="2" t="s">
        <v>43</v>
      </c>
      <c r="B73" s="1">
        <v>408.14</v>
      </c>
      <c r="C73" s="43">
        <v>3.24</v>
      </c>
      <c r="D73" s="14">
        <v>0.030185720586073408</v>
      </c>
      <c r="E73" s="43">
        <v>2802.7259497999994</v>
      </c>
      <c r="F73" s="64">
        <v>22.249306800000003</v>
      </c>
      <c r="G73" s="64">
        <f t="shared" si="5"/>
        <v>83.76102420000001</v>
      </c>
    </row>
    <row r="74" spans="1:7" ht="12.75">
      <c r="A74" s="2" t="s">
        <v>44</v>
      </c>
      <c r="B74" s="1">
        <v>403.69</v>
      </c>
      <c r="C74" s="43">
        <v>2.91</v>
      </c>
      <c r="D74" s="14">
        <v>0.03051846714062771</v>
      </c>
      <c r="E74" s="43">
        <v>2758.7972755</v>
      </c>
      <c r="F74" s="64">
        <v>19.8867945</v>
      </c>
      <c r="G74" s="64">
        <f t="shared" si="5"/>
        <v>83.17153860000002</v>
      </c>
    </row>
    <row r="75" spans="1:7" ht="12.75">
      <c r="A75" s="2" t="s">
        <v>45</v>
      </c>
      <c r="B75" s="1">
        <v>417.09</v>
      </c>
      <c r="C75" s="43">
        <v>3.04</v>
      </c>
      <c r="D75" s="14">
        <v>0.0292502817137788</v>
      </c>
      <c r="E75" s="43">
        <v>2823.8160851999996</v>
      </c>
      <c r="F75" s="64">
        <v>20.5816512</v>
      </c>
      <c r="G75" s="64">
        <f t="shared" si="5"/>
        <v>81.88475340000001</v>
      </c>
    </row>
    <row r="76" spans="1:7" ht="12.75">
      <c r="A76" s="2" t="s">
        <v>46</v>
      </c>
      <c r="B76" s="1">
        <v>387.86</v>
      </c>
      <c r="C76" s="43">
        <v>3.13</v>
      </c>
      <c r="D76" s="14">
        <v>0.03166090857525911</v>
      </c>
      <c r="E76" s="43">
        <v>2607.6176874000002</v>
      </c>
      <c r="F76" s="64">
        <v>21.043271700000002</v>
      </c>
      <c r="G76" s="64">
        <f t="shared" si="5"/>
        <v>82.0417734</v>
      </c>
    </row>
    <row r="77" spans="1:7" ht="12.75">
      <c r="A77" s="2" t="s">
        <v>47</v>
      </c>
      <c r="B77" s="1">
        <v>371.16</v>
      </c>
      <c r="C77" s="43">
        <v>3.24</v>
      </c>
      <c r="D77" s="14">
        <v>0.03273520853540252</v>
      </c>
      <c r="E77" s="43">
        <v>2481.2528508</v>
      </c>
      <c r="F77" s="64">
        <v>21.659821200000003</v>
      </c>
      <c r="G77" s="64">
        <f t="shared" si="5"/>
        <v>80.9578017</v>
      </c>
    </row>
    <row r="78" spans="1:7" ht="12.75">
      <c r="A78" s="2" t="s">
        <v>48</v>
      </c>
      <c r="B78" s="1">
        <v>375.22</v>
      </c>
      <c r="C78" s="43">
        <v>2.79</v>
      </c>
      <c r="D78" s="14">
        <v>0.03227439901924204</v>
      </c>
      <c r="E78" s="43">
        <v>2501.4679174000003</v>
      </c>
      <c r="F78" s="64">
        <v>18.6000093</v>
      </c>
      <c r="G78" s="64">
        <f t="shared" si="5"/>
        <v>80.59724450000002</v>
      </c>
    </row>
    <row r="79" spans="1:7" ht="12.75">
      <c r="A79" s="2" t="s">
        <v>49</v>
      </c>
      <c r="B79" s="1">
        <v>330.22</v>
      </c>
      <c r="C79" s="43">
        <v>3.12</v>
      </c>
      <c r="D79" s="14">
        <v>0.03661195566591969</v>
      </c>
      <c r="E79" s="43">
        <v>2194.9756422</v>
      </c>
      <c r="F79" s="64">
        <v>20.738671200000002</v>
      </c>
      <c r="G79" s="64">
        <f t="shared" si="5"/>
        <v>80.47283050000001</v>
      </c>
    </row>
    <row r="80" spans="1:7" ht="12.75">
      <c r="A80" s="2" t="s">
        <v>50</v>
      </c>
      <c r="B80" s="1">
        <v>306.05</v>
      </c>
      <c r="C80" s="43">
        <v>3</v>
      </c>
      <c r="D80" s="14">
        <v>0.03865381473615422</v>
      </c>
      <c r="E80" s="43">
        <v>2036.1812550000002</v>
      </c>
      <c r="F80" s="64">
        <v>19.959300000000002</v>
      </c>
      <c r="G80" s="64">
        <f t="shared" si="5"/>
        <v>78.88989590000001</v>
      </c>
    </row>
    <row r="81" spans="1:7" ht="12.75">
      <c r="A81" s="2" t="s">
        <v>51</v>
      </c>
      <c r="B81" s="1">
        <v>358.02</v>
      </c>
      <c r="C81" s="43">
        <v>3.2</v>
      </c>
      <c r="D81" s="14">
        <v>0.032568012960169826</v>
      </c>
      <c r="E81" s="43">
        <v>2382.9882804</v>
      </c>
      <c r="F81" s="64">
        <v>21.299264000000004</v>
      </c>
      <c r="G81" s="64">
        <f t="shared" si="5"/>
        <v>77.8472498</v>
      </c>
    </row>
    <row r="82" spans="1:7" ht="12.75">
      <c r="A82" s="2" t="s">
        <v>52</v>
      </c>
      <c r="B82" s="1">
        <v>339.94</v>
      </c>
      <c r="C82" s="43">
        <v>2.77</v>
      </c>
      <c r="D82" s="14">
        <v>0.03329999411660881</v>
      </c>
      <c r="E82" s="43">
        <v>2267.3624065999998</v>
      </c>
      <c r="F82" s="64">
        <v>18.475595300000002</v>
      </c>
      <c r="G82" s="64">
        <f t="shared" si="5"/>
        <v>75.7770528</v>
      </c>
    </row>
    <row r="83" spans="1:7" ht="12.75">
      <c r="A83" s="2" t="s">
        <v>53</v>
      </c>
      <c r="B83" s="1">
        <v>353.4</v>
      </c>
      <c r="C83" s="43">
        <v>2.86</v>
      </c>
      <c r="D83" s="14">
        <v>0.031267685342388225</v>
      </c>
      <c r="E83" s="43">
        <v>2367.006054</v>
      </c>
      <c r="F83" s="64">
        <v>19.1557366</v>
      </c>
      <c r="G83" s="64">
        <f t="shared" si="5"/>
        <v>74.1311575</v>
      </c>
    </row>
    <row r="84" spans="1:7" ht="12.75">
      <c r="A84" s="2" t="s">
        <v>54</v>
      </c>
      <c r="B84" s="1">
        <v>349.15</v>
      </c>
      <c r="C84" s="43">
        <v>2.83</v>
      </c>
      <c r="D84" s="14">
        <v>0.030559931261635403</v>
      </c>
      <c r="E84" s="43">
        <v>2333.8338194999997</v>
      </c>
      <c r="F84" s="64">
        <v>18.9166539</v>
      </c>
      <c r="G84" s="64">
        <f t="shared" si="5"/>
        <v>71.9127297</v>
      </c>
    </row>
    <row r="85" spans="1:7" ht="12.75">
      <c r="A85" s="2" t="s">
        <v>55</v>
      </c>
      <c r="B85" s="1">
        <v>317.98</v>
      </c>
      <c r="C85" s="43">
        <v>2.86</v>
      </c>
      <c r="D85" s="14">
        <v>0.03239197433800868</v>
      </c>
      <c r="E85" s="43">
        <v>2137.922631</v>
      </c>
      <c r="F85" s="64">
        <v>19.229067</v>
      </c>
      <c r="G85" s="64">
        <f t="shared" si="5"/>
        <v>70.04606520000002</v>
      </c>
    </row>
    <row r="86" spans="1:7" ht="12.75">
      <c r="A86" s="2" t="s">
        <v>56</v>
      </c>
      <c r="B86" s="1">
        <v>294.87</v>
      </c>
      <c r="C86" s="43">
        <v>2.5</v>
      </c>
      <c r="D86" s="14">
        <v>0.03384542340692508</v>
      </c>
      <c r="E86" s="43">
        <v>1985.0294556</v>
      </c>
      <c r="F86" s="64">
        <v>16.8297</v>
      </c>
      <c r="G86" s="64">
        <f t="shared" si="5"/>
        <v>68.4870924</v>
      </c>
    </row>
    <row r="87" spans="1:7" ht="12.75">
      <c r="A87" s="2" t="s">
        <v>57</v>
      </c>
      <c r="B87" s="1">
        <v>277.72</v>
      </c>
      <c r="C87" s="43">
        <v>2.48</v>
      </c>
      <c r="D87" s="14">
        <v>0.03503528733976667</v>
      </c>
      <c r="E87" s="43">
        <v>1896.7054032000003</v>
      </c>
      <c r="F87" s="64">
        <v>16.937308800000004</v>
      </c>
      <c r="G87" s="64">
        <f t="shared" si="5"/>
        <v>67.35654240000001</v>
      </c>
    </row>
    <row r="88" spans="1:7" ht="12.75">
      <c r="A88" s="2" t="s">
        <v>58</v>
      </c>
      <c r="B88" s="1">
        <v>271.91</v>
      </c>
      <c r="C88" s="43">
        <v>2.46</v>
      </c>
      <c r="D88" s="14">
        <v>0.034790923467323744</v>
      </c>
      <c r="E88" s="43">
        <v>1884.5782999000003</v>
      </c>
      <c r="F88" s="64">
        <v>17.0499894</v>
      </c>
      <c r="G88" s="64"/>
    </row>
    <row r="89" spans="1:7" ht="12.75">
      <c r="A89" s="2" t="s">
        <v>59</v>
      </c>
      <c r="B89" s="1">
        <v>273.5</v>
      </c>
      <c r="C89" s="43">
        <v>2.54</v>
      </c>
      <c r="D89" s="14">
        <v>0.03374771480804388</v>
      </c>
      <c r="E89" s="43">
        <v>1902.6656549999998</v>
      </c>
      <c r="F89" s="64">
        <v>17.6700942</v>
      </c>
      <c r="G89" s="64"/>
    </row>
    <row r="90" spans="1:7" ht="12.75">
      <c r="A90" s="2" t="s">
        <v>60</v>
      </c>
      <c r="B90" s="1">
        <v>258.89</v>
      </c>
      <c r="C90" s="43">
        <v>2.25</v>
      </c>
      <c r="D90" s="14">
        <v>0.03457066707868207</v>
      </c>
      <c r="E90" s="43">
        <v>1806.379086</v>
      </c>
      <c r="F90" s="64">
        <v>15.69915</v>
      </c>
      <c r="G90" s="64"/>
    </row>
  </sheetData>
  <printOptions/>
  <pageMargins left="0.25" right="0.25" top="0.25" bottom="0.25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57421875" style="0" customWidth="1"/>
    <col min="2" max="2" width="11.7109375" style="0" bestFit="1" customWidth="1"/>
    <col min="3" max="3" width="14.421875" style="0" bestFit="1" customWidth="1"/>
    <col min="4" max="4" width="12.57421875" style="0" bestFit="1" customWidth="1"/>
    <col min="5" max="6" width="9.28125" style="0" bestFit="1" customWidth="1"/>
    <col min="7" max="7" width="9.8515625" style="0" bestFit="1" customWidth="1"/>
    <col min="8" max="8" width="11.421875" style="0" bestFit="1" customWidth="1"/>
    <col min="9" max="9" width="12.421875" style="0" bestFit="1" customWidth="1"/>
    <col min="10" max="11" width="9.28125" style="0" bestFit="1" customWidth="1"/>
    <col min="12" max="12" width="14.421875" style="0" bestFit="1" customWidth="1"/>
    <col min="13" max="13" width="12.28125" style="0" bestFit="1" customWidth="1"/>
    <col min="14" max="14" width="9.28125" style="0" bestFit="1" customWidth="1"/>
    <col min="15" max="15" width="10.00390625" style="0" bestFit="1" customWidth="1"/>
  </cols>
  <sheetData>
    <row r="1" spans="1:21" s="11" customFormat="1" ht="12.75">
      <c r="A1" s="7" t="s">
        <v>157</v>
      </c>
      <c r="B1" s="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>
      <c r="A2" s="5" t="s">
        <v>113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5" ht="12.75">
      <c r="A3" s="8"/>
      <c r="B3" s="6" t="s">
        <v>3</v>
      </c>
      <c r="C3" s="3"/>
      <c r="D3" s="16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s="3" customFormat="1" ht="12.75">
      <c r="A4" s="5"/>
      <c r="B4" s="6" t="s">
        <v>3</v>
      </c>
      <c r="C4" s="6"/>
      <c r="D4" s="6" t="s">
        <v>67</v>
      </c>
      <c r="E4" s="6"/>
      <c r="F4" s="6"/>
      <c r="G4" s="3" t="s">
        <v>73</v>
      </c>
      <c r="H4" s="3" t="s">
        <v>74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15" s="3" customFormat="1" ht="12.75">
      <c r="A5" s="5" t="s">
        <v>115</v>
      </c>
      <c r="B5" s="6" t="s">
        <v>114</v>
      </c>
      <c r="C5" s="6" t="s">
        <v>103</v>
      </c>
      <c r="D5" s="6" t="s">
        <v>110</v>
      </c>
      <c r="E5" s="6" t="s">
        <v>67</v>
      </c>
      <c r="F5" s="3" t="s">
        <v>93</v>
      </c>
      <c r="G5" s="6" t="s">
        <v>80</v>
      </c>
      <c r="H5" s="6" t="s">
        <v>73</v>
      </c>
      <c r="I5" s="3" t="s">
        <v>75</v>
      </c>
      <c r="J5" s="3" t="s">
        <v>76</v>
      </c>
      <c r="L5" s="3" t="s">
        <v>77</v>
      </c>
      <c r="N5" s="6" t="s">
        <v>67</v>
      </c>
      <c r="O5" s="3" t="s">
        <v>79</v>
      </c>
    </row>
    <row r="6" spans="1:15" s="3" customFormat="1" ht="12.75">
      <c r="A6" s="5" t="s">
        <v>3</v>
      </c>
      <c r="B6" s="6" t="s">
        <v>102</v>
      </c>
      <c r="C6" s="6" t="s">
        <v>102</v>
      </c>
      <c r="D6" s="6" t="s">
        <v>102</v>
      </c>
      <c r="E6" s="6" t="s">
        <v>102</v>
      </c>
      <c r="F6" s="6" t="s">
        <v>94</v>
      </c>
      <c r="G6" s="3" t="s">
        <v>83</v>
      </c>
      <c r="H6" s="3" t="s">
        <v>83</v>
      </c>
      <c r="I6" s="6" t="s">
        <v>81</v>
      </c>
      <c r="J6" s="6" t="s">
        <v>112</v>
      </c>
      <c r="K6" s="3" t="s">
        <v>95</v>
      </c>
      <c r="L6" s="6" t="s">
        <v>82</v>
      </c>
      <c r="M6" s="3" t="s">
        <v>78</v>
      </c>
      <c r="N6" s="6" t="s">
        <v>102</v>
      </c>
      <c r="O6" s="3" t="s">
        <v>105</v>
      </c>
    </row>
    <row r="7" spans="1:14" s="3" customFormat="1" ht="12.75">
      <c r="A7" s="5"/>
      <c r="B7" s="6" t="s">
        <v>111</v>
      </c>
      <c r="C7" s="6" t="s">
        <v>111</v>
      </c>
      <c r="D7" s="6" t="s">
        <v>111</v>
      </c>
      <c r="E7" s="6" t="s">
        <v>111</v>
      </c>
      <c r="F7" s="3" t="s">
        <v>111</v>
      </c>
      <c r="G7" s="3" t="s">
        <v>111</v>
      </c>
      <c r="H7" s="3" t="s">
        <v>111</v>
      </c>
      <c r="I7" s="3" t="s">
        <v>111</v>
      </c>
      <c r="J7" s="3" t="s">
        <v>111</v>
      </c>
      <c r="K7" s="3" t="s">
        <v>111</v>
      </c>
      <c r="L7" s="3" t="s">
        <v>111</v>
      </c>
      <c r="M7" s="3" t="s">
        <v>111</v>
      </c>
      <c r="N7" s="6" t="s">
        <v>111</v>
      </c>
    </row>
    <row r="8" spans="1:12" s="3" customFormat="1" ht="12.75">
      <c r="A8" s="5"/>
      <c r="B8" s="1"/>
      <c r="C8" s="36"/>
      <c r="D8" s="36"/>
      <c r="E8" s="36"/>
      <c r="L8" s="6"/>
    </row>
    <row r="9" spans="1:15" ht="12.75">
      <c r="A9" s="7" t="s">
        <v>127</v>
      </c>
      <c r="B9" s="34"/>
      <c r="C9" s="35"/>
      <c r="D9" s="6"/>
      <c r="E9" s="6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2.75">
      <c r="A10" s="15" t="s">
        <v>176</v>
      </c>
      <c r="B10" s="33">
        <v>83.55</v>
      </c>
      <c r="C10" s="6">
        <v>63.01</v>
      </c>
      <c r="D10" s="6">
        <f>E10-G10</f>
        <v>69.34</v>
      </c>
      <c r="E10" s="6">
        <f>O10</f>
        <v>67.66</v>
      </c>
      <c r="F10" s="6">
        <v>0</v>
      </c>
      <c r="G10" s="6">
        <v>-1.68</v>
      </c>
      <c r="H10" s="6">
        <v>-0.65</v>
      </c>
      <c r="I10" s="6">
        <v>-8.35</v>
      </c>
      <c r="J10" s="6">
        <v>1.3</v>
      </c>
      <c r="K10" s="6">
        <v>-0.64</v>
      </c>
      <c r="L10" s="6">
        <v>-0.6</v>
      </c>
      <c r="M10" s="6">
        <v>0.03</v>
      </c>
      <c r="N10" s="6">
        <f>O10</f>
        <v>67.66</v>
      </c>
      <c r="O10" s="1">
        <f>C10+F10+G10+H10-I10-J10+K10-L10-M10</f>
        <v>67.66</v>
      </c>
    </row>
    <row r="11" spans="1:15" ht="12.75">
      <c r="A11" s="15" t="s">
        <v>168</v>
      </c>
      <c r="B11" s="33">
        <v>87.72</v>
      </c>
      <c r="C11" s="6">
        <v>81.51</v>
      </c>
      <c r="D11" s="6">
        <f>E11-G11</f>
        <v>81.47000000000001</v>
      </c>
      <c r="E11" s="6">
        <f>O11</f>
        <v>81.02000000000001</v>
      </c>
      <c r="F11" s="6">
        <f>SUM(F27:F30)</f>
        <v>0</v>
      </c>
      <c r="G11" s="6">
        <f aca="true" t="shared" si="0" ref="G11:M11">SUM(G27:G30)</f>
        <v>-0.44999999999999996</v>
      </c>
      <c r="H11" s="6">
        <f t="shared" si="0"/>
        <v>-0.58</v>
      </c>
      <c r="I11" s="6">
        <f t="shared" si="0"/>
        <v>-1.51</v>
      </c>
      <c r="J11" s="6">
        <f t="shared" si="0"/>
        <v>1.1</v>
      </c>
      <c r="K11" s="6">
        <f t="shared" si="0"/>
        <v>-0.8099999999999999</v>
      </c>
      <c r="L11" s="6">
        <f t="shared" si="0"/>
        <v>-1.12</v>
      </c>
      <c r="M11" s="6">
        <f t="shared" si="0"/>
        <v>0.18</v>
      </c>
      <c r="N11" s="6">
        <f>O11</f>
        <v>81.02000000000001</v>
      </c>
      <c r="O11" s="1">
        <f>C11+F11+G11+H11-I11-J11+K11-L11-M11</f>
        <v>81.02000000000001</v>
      </c>
    </row>
    <row r="12" spans="1:15" ht="12.75">
      <c r="A12" s="15" t="s">
        <v>158</v>
      </c>
      <c r="B12" s="6">
        <f>SUM(B31:B34)</f>
        <v>76.45</v>
      </c>
      <c r="C12" s="6">
        <f>SUM(C31:C34)</f>
        <v>69.92999999999999</v>
      </c>
      <c r="D12" s="6">
        <f>SUM(D31:D34)</f>
        <v>67.83243785019312</v>
      </c>
      <c r="E12" s="6">
        <f>SUM(E31:E34)</f>
        <v>65.58243785019312</v>
      </c>
      <c r="F12" s="6">
        <f>SUM(F31:F34)</f>
        <v>-3.3571845629473946</v>
      </c>
      <c r="G12" s="6">
        <f aca="true" t="shared" si="1" ref="G12:M12">SUM(G31:G34)</f>
        <v>-2.25</v>
      </c>
      <c r="H12" s="6">
        <f t="shared" si="1"/>
        <v>-0.7049874808872245</v>
      </c>
      <c r="I12" s="6">
        <f t="shared" si="1"/>
        <v>-3.0170380181475607</v>
      </c>
      <c r="J12" s="6">
        <f t="shared" si="1"/>
        <v>1.563109317508812</v>
      </c>
      <c r="K12" s="6">
        <f t="shared" si="1"/>
        <v>-0.7513360159460596</v>
      </c>
      <c r="L12" s="6">
        <f t="shared" si="1"/>
        <v>-1.40035481001663</v>
      </c>
      <c r="M12" s="6">
        <f t="shared" si="1"/>
        <v>0.13833760068158565</v>
      </c>
      <c r="N12" s="6">
        <f>O12</f>
        <v>65.5824378501931</v>
      </c>
      <c r="O12" s="1">
        <f>C12+F12+G12+H12-I12-J12+K12-L12-M12</f>
        <v>65.5824378501931</v>
      </c>
    </row>
    <row r="13" spans="1:15" s="3" customFormat="1" ht="12.75">
      <c r="A13" s="15" t="s">
        <v>153</v>
      </c>
      <c r="B13" s="6">
        <v>67.68</v>
      </c>
      <c r="C13" s="6">
        <v>58.55</v>
      </c>
      <c r="D13" s="6">
        <f>E13-G13</f>
        <v>56.56861052161062</v>
      </c>
      <c r="E13" s="6">
        <f>O13</f>
        <v>55.15976284142528</v>
      </c>
      <c r="F13" s="6">
        <f>F35+F36+F37+F38</f>
        <v>-3.302619413535871</v>
      </c>
      <c r="G13" s="6">
        <f aca="true" t="shared" si="2" ref="G13:M14">G35+G36+G37+G38</f>
        <v>-1.4088476801853425</v>
      </c>
      <c r="H13" s="6">
        <f t="shared" si="2"/>
        <v>-0.4649322520173944</v>
      </c>
      <c r="I13" s="6">
        <f>I35+I36+I37+I38</f>
        <v>-2.3231044432573293</v>
      </c>
      <c r="J13" s="6">
        <f t="shared" si="2"/>
        <v>1.1966748181267268</v>
      </c>
      <c r="K13" s="6">
        <f t="shared" si="2"/>
        <v>-0.675251701244757</v>
      </c>
      <c r="L13" s="6">
        <f t="shared" si="2"/>
        <v>-1.3740101548443588</v>
      </c>
      <c r="M13" s="6">
        <f t="shared" si="2"/>
        <v>0.03902589156632714</v>
      </c>
      <c r="N13" s="6">
        <f>O13</f>
        <v>55.15976284142528</v>
      </c>
      <c r="O13" s="1">
        <f>C13+F13+G13+H13-I13-J13+K13-L13-M13</f>
        <v>55.15976284142528</v>
      </c>
    </row>
    <row r="14" spans="1:15" s="3" customFormat="1" ht="12.75">
      <c r="A14" s="15" t="s">
        <v>147</v>
      </c>
      <c r="B14" s="1">
        <v>54.69</v>
      </c>
      <c r="C14" s="6">
        <v>48.74</v>
      </c>
      <c r="D14" s="6">
        <f>E14-G14</f>
        <v>45.43655022301631</v>
      </c>
      <c r="E14" s="6">
        <f>O14</f>
        <v>44.03655022301631</v>
      </c>
      <c r="F14" s="6">
        <f>F36+F37+F38+F39</f>
        <v>-3.5140602736008555</v>
      </c>
      <c r="G14" s="6">
        <f t="shared" si="2"/>
        <v>-1.4</v>
      </c>
      <c r="H14" s="6">
        <f t="shared" si="2"/>
        <v>-0.9118491983959198</v>
      </c>
      <c r="I14" s="6">
        <f>I36+I37+I38+I39</f>
        <v>-1.1274726612624175</v>
      </c>
      <c r="J14" s="6">
        <f t="shared" si="2"/>
        <v>0.7945072690682281</v>
      </c>
      <c r="K14" s="6">
        <f t="shared" si="2"/>
        <v>-0.622098086694766</v>
      </c>
      <c r="L14" s="6">
        <f t="shared" si="2"/>
        <v>-1.4650031449153709</v>
      </c>
      <c r="M14" s="6">
        <f t="shared" si="2"/>
        <v>0.05341075540171754</v>
      </c>
      <c r="N14" s="6">
        <f>O14</f>
        <v>44.03655022301631</v>
      </c>
      <c r="O14" s="1">
        <f>C14+F14+G14+H14-I14-J14+K14-L14-M14</f>
        <v>44.03655022301631</v>
      </c>
    </row>
    <row r="15" spans="1:15" ht="12.75">
      <c r="A15" s="15" t="s">
        <v>133</v>
      </c>
      <c r="B15" s="6">
        <f>SUM(B43:B46)</f>
        <v>46.04</v>
      </c>
      <c r="C15" s="6">
        <f>SUM(C43:C46)</f>
        <v>27.589999999999996</v>
      </c>
      <c r="D15" s="6">
        <f aca="true" t="shared" si="3" ref="D15:D21">E15-G15</f>
        <v>28.673411816161135</v>
      </c>
      <c r="E15" s="6">
        <f aca="true" t="shared" si="4" ref="E15:E21">O15</f>
        <v>23.663411816161137</v>
      </c>
      <c r="F15" s="1">
        <f>SUM(F43:F46)</f>
        <v>-5.3100000000000005</v>
      </c>
      <c r="G15" s="1">
        <f aca="true" t="shared" si="5" ref="G15:M15">SUM(G43:G46)</f>
        <v>-5.01</v>
      </c>
      <c r="H15" s="1">
        <f t="shared" si="5"/>
        <v>-1.99</v>
      </c>
      <c r="I15" s="1">
        <f t="shared" si="5"/>
        <v>-6.910406436458677</v>
      </c>
      <c r="J15" s="1">
        <f t="shared" si="5"/>
        <v>-1.1904864936653616</v>
      </c>
      <c r="K15" s="1">
        <f t="shared" si="5"/>
        <v>-0.35</v>
      </c>
      <c r="L15" s="1">
        <f t="shared" si="5"/>
        <v>-0.826946169098537</v>
      </c>
      <c r="M15" s="1">
        <f t="shared" si="5"/>
        <v>0.19442728306143472</v>
      </c>
      <c r="N15" s="1">
        <f aca="true" t="shared" si="6" ref="N15:N21">O15</f>
        <v>23.663411816161137</v>
      </c>
      <c r="O15" s="1">
        <f aca="true" t="shared" si="7" ref="O15:O21">C15+F15+G15+H15-I15-J15+K15-L15-M15</f>
        <v>23.663411816161137</v>
      </c>
    </row>
    <row r="16" spans="1:15" ht="12.75">
      <c r="A16" s="15" t="s">
        <v>134</v>
      </c>
      <c r="B16" s="6">
        <f>SUM(B47:B50)</f>
        <v>38.85</v>
      </c>
      <c r="C16" s="6">
        <f>SUM(C47:C50)</f>
        <v>24.689999999999998</v>
      </c>
      <c r="D16" s="6">
        <f t="shared" si="3"/>
        <v>21.07108055925789</v>
      </c>
      <c r="E16" s="6">
        <f t="shared" si="4"/>
        <v>16.00108055925789</v>
      </c>
      <c r="F16" s="6">
        <f>SUM(F47:F50)</f>
        <v>-5.3100000000000005</v>
      </c>
      <c r="G16" s="6">
        <f aca="true" t="shared" si="8" ref="G16:M16">SUM(G47:G50)</f>
        <v>-5.07</v>
      </c>
      <c r="H16" s="6">
        <f t="shared" si="8"/>
        <v>-2.26</v>
      </c>
      <c r="I16" s="6">
        <f t="shared" si="8"/>
        <v>-2.4688144314083416</v>
      </c>
      <c r="J16" s="6">
        <f t="shared" si="8"/>
        <v>-1.579028738267831</v>
      </c>
      <c r="K16" s="6">
        <f>SUM(K47:K50)</f>
        <v>-0.39</v>
      </c>
      <c r="L16" s="6">
        <f t="shared" si="8"/>
        <v>-0.3951601569785602</v>
      </c>
      <c r="M16" s="6">
        <f t="shared" si="8"/>
        <v>0.10192276739683687</v>
      </c>
      <c r="N16" s="1">
        <f t="shared" si="6"/>
        <v>16.00108055925789</v>
      </c>
      <c r="O16" s="1">
        <f t="shared" si="7"/>
        <v>16.00108055925789</v>
      </c>
    </row>
    <row r="17" spans="1:16" s="13" customFormat="1" ht="12.75">
      <c r="A17" s="13" t="s">
        <v>135</v>
      </c>
      <c r="B17" s="6">
        <v>56.13</v>
      </c>
      <c r="C17" s="12">
        <v>50</v>
      </c>
      <c r="D17" s="6">
        <f t="shared" si="3"/>
        <v>41.54848300081823</v>
      </c>
      <c r="E17" s="6">
        <f t="shared" si="4"/>
        <v>38.863746199049224</v>
      </c>
      <c r="F17" s="12">
        <v>-3.817083033727873</v>
      </c>
      <c r="G17" s="12">
        <v>-2.684736801769006</v>
      </c>
      <c r="H17" s="12">
        <v>-2.6864422424538867</v>
      </c>
      <c r="I17" s="12">
        <v>-0.8313207360038228</v>
      </c>
      <c r="J17" s="12">
        <v>3.2795991786114382</v>
      </c>
      <c r="K17" s="12">
        <v>-0.3378225313824979</v>
      </c>
      <c r="L17" s="12">
        <v>-0.8983865259817102</v>
      </c>
      <c r="M17" s="12">
        <v>0.06027727499160353</v>
      </c>
      <c r="N17" s="1">
        <f t="shared" si="6"/>
        <v>38.863746199049224</v>
      </c>
      <c r="O17" s="1">
        <f t="shared" si="7"/>
        <v>38.863746199049224</v>
      </c>
      <c r="P17" s="12"/>
    </row>
    <row r="18" spans="1:16" s="13" customFormat="1" ht="12.75">
      <c r="A18" s="13" t="s">
        <v>136</v>
      </c>
      <c r="B18" s="6">
        <v>51.68</v>
      </c>
      <c r="C18" s="6">
        <v>48.17</v>
      </c>
      <c r="D18" s="6">
        <f t="shared" si="3"/>
        <v>40.05153300834424</v>
      </c>
      <c r="E18" s="6">
        <f t="shared" si="4"/>
        <v>39.914518612902675</v>
      </c>
      <c r="F18" s="12">
        <v>-2.50368738531727</v>
      </c>
      <c r="G18" s="12">
        <v>-0.13701439544156283</v>
      </c>
      <c r="H18" s="12">
        <v>-2.2817437024417133</v>
      </c>
      <c r="I18" s="12">
        <v>-0.1604212450279295</v>
      </c>
      <c r="J18" s="12">
        <v>4.23614930886132</v>
      </c>
      <c r="K18" s="12">
        <v>0.1293598526334376</v>
      </c>
      <c r="L18" s="12">
        <v>-0.7556040334915329</v>
      </c>
      <c r="M18" s="12">
        <v>0.14227172618834574</v>
      </c>
      <c r="N18" s="1">
        <f t="shared" si="6"/>
        <v>39.914518612902675</v>
      </c>
      <c r="O18" s="1">
        <f t="shared" si="7"/>
        <v>39.914518612902675</v>
      </c>
      <c r="P18" s="12"/>
    </row>
    <row r="19" spans="1:16" s="13" customFormat="1" ht="12.75">
      <c r="A19" s="13" t="s">
        <v>137</v>
      </c>
      <c r="B19" s="6">
        <v>44.27</v>
      </c>
      <c r="C19" s="6">
        <v>37.71</v>
      </c>
      <c r="D19" s="6">
        <f t="shared" si="3"/>
        <v>30.941366333304078</v>
      </c>
      <c r="E19" s="6">
        <f t="shared" si="4"/>
        <v>30.612843246223868</v>
      </c>
      <c r="F19" s="12">
        <v>-1.5593467840544788</v>
      </c>
      <c r="G19" s="12">
        <v>-0.32852308708021105</v>
      </c>
      <c r="H19" s="12">
        <v>-1.4234187943310637</v>
      </c>
      <c r="I19" s="12">
        <v>-0.24228619399156065</v>
      </c>
      <c r="J19" s="12">
        <v>4.453973336762158</v>
      </c>
      <c r="K19" s="12">
        <v>0.0656451487273577</v>
      </c>
      <c r="L19" s="12">
        <v>-0.467965787576855</v>
      </c>
      <c r="M19" s="12">
        <v>0.10779188184399917</v>
      </c>
      <c r="N19" s="1">
        <f t="shared" si="6"/>
        <v>30.612843246223868</v>
      </c>
      <c r="O19" s="1">
        <f t="shared" si="7"/>
        <v>30.612843246223868</v>
      </c>
      <c r="P19" s="12"/>
    </row>
    <row r="20" spans="1:16" ht="12.75">
      <c r="A20" s="13" t="s">
        <v>138</v>
      </c>
      <c r="B20" s="6">
        <v>44.01</v>
      </c>
      <c r="C20" s="6">
        <v>39.72</v>
      </c>
      <c r="D20" s="6">
        <f t="shared" si="3"/>
        <v>35.35735086475322</v>
      </c>
      <c r="E20" s="6">
        <f t="shared" si="4"/>
        <v>35.308944209801574</v>
      </c>
      <c r="F20" s="1">
        <v>-1.1157737819979243</v>
      </c>
      <c r="G20" s="1">
        <v>-0.04840665495164986</v>
      </c>
      <c r="H20" s="1">
        <v>-1.1136594269918096</v>
      </c>
      <c r="I20" s="1">
        <v>-0.18043887638602008</v>
      </c>
      <c r="J20" s="1">
        <v>2.4992500847797268</v>
      </c>
      <c r="K20" s="1">
        <v>0.048048781741015914</v>
      </c>
      <c r="L20" s="1">
        <v>-0.16487331853541737</v>
      </c>
      <c r="M20" s="1">
        <v>0.027326818139778646</v>
      </c>
      <c r="N20" s="1">
        <f t="shared" si="6"/>
        <v>35.308944209801574</v>
      </c>
      <c r="O20" s="1">
        <f t="shared" si="7"/>
        <v>35.308944209801574</v>
      </c>
      <c r="P20" s="1"/>
    </row>
    <row r="21" spans="1:16" ht="12.75">
      <c r="A21" s="13" t="s">
        <v>139</v>
      </c>
      <c r="B21" s="6">
        <v>40.63</v>
      </c>
      <c r="C21" s="6">
        <v>38.73</v>
      </c>
      <c r="D21" s="6">
        <f t="shared" si="3"/>
        <v>36.01907422061703</v>
      </c>
      <c r="E21" s="6">
        <f t="shared" si="4"/>
        <v>35.895426825494845</v>
      </c>
      <c r="F21" s="1">
        <v>-0.4903620771607905</v>
      </c>
      <c r="G21" s="1">
        <v>-0.12364739512218245</v>
      </c>
      <c r="H21" s="1">
        <v>-0.8996159209142057</v>
      </c>
      <c r="I21" s="1">
        <v>-0.027626833658336833</v>
      </c>
      <c r="J21" s="1">
        <v>1.3581794888337926</v>
      </c>
      <c r="K21" s="1">
        <v>0.03371376957098221</v>
      </c>
      <c r="L21" s="1">
        <v>0.011637583132647513</v>
      </c>
      <c r="M21" s="1">
        <v>0.012471312570854494</v>
      </c>
      <c r="N21" s="1">
        <f t="shared" si="6"/>
        <v>35.895426825494845</v>
      </c>
      <c r="O21" s="1">
        <f t="shared" si="7"/>
        <v>35.895426825494845</v>
      </c>
      <c r="P21" s="1"/>
    </row>
    <row r="22" spans="1:16" ht="12.75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"/>
    </row>
    <row r="23" spans="1:15" ht="12.75">
      <c r="A23" s="7" t="s">
        <v>128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</row>
    <row r="24" spans="1:15" ht="12.75">
      <c r="A24" s="15" t="s">
        <v>170</v>
      </c>
      <c r="B24" s="30">
        <v>20.87</v>
      </c>
      <c r="C24" s="6">
        <v>15.15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"/>
    </row>
    <row r="25" spans="1:15" ht="12.75">
      <c r="A25" s="15" t="s">
        <v>167</v>
      </c>
      <c r="B25" s="6">
        <v>24.06</v>
      </c>
      <c r="C25" s="6">
        <v>21.88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</row>
    <row r="26" spans="1:15" ht="12.75">
      <c r="A26" s="15" t="s">
        <v>164</v>
      </c>
      <c r="B26" s="6">
        <v>22.39</v>
      </c>
      <c r="C26" s="6">
        <v>21.33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</row>
    <row r="27" spans="1:15" ht="12.75">
      <c r="A27" s="21">
        <v>39082</v>
      </c>
      <c r="B27" s="6">
        <v>21.99</v>
      </c>
      <c r="C27" s="1">
        <v>20.24</v>
      </c>
      <c r="D27" s="6">
        <f>E27-G27</f>
        <v>20.89</v>
      </c>
      <c r="E27" s="6">
        <f>O27</f>
        <v>21.53</v>
      </c>
      <c r="F27" s="6">
        <v>0</v>
      </c>
      <c r="G27" s="6">
        <v>0.64</v>
      </c>
      <c r="H27" s="6">
        <v>-0.35</v>
      </c>
      <c r="I27" s="6">
        <v>-1.3</v>
      </c>
      <c r="J27" s="6">
        <v>0.54</v>
      </c>
      <c r="K27" s="6">
        <v>-0.49</v>
      </c>
      <c r="L27" s="6">
        <v>-0.73</v>
      </c>
      <c r="M27" s="6">
        <v>0</v>
      </c>
      <c r="N27" s="6">
        <f>O27</f>
        <v>21.53</v>
      </c>
      <c r="O27" s="1">
        <f>C27+F27+G27+H27-I27-J27+K27-L27-M27</f>
        <v>21.53</v>
      </c>
    </row>
    <row r="28" spans="1:15" ht="12.75">
      <c r="A28" s="8" t="s">
        <v>144</v>
      </c>
      <c r="B28" s="6">
        <v>23.03</v>
      </c>
      <c r="C28" s="1">
        <v>21.47</v>
      </c>
      <c r="D28" s="6">
        <f>E28-G28</f>
        <v>21.169999999999995</v>
      </c>
      <c r="E28" s="6">
        <f>O28</f>
        <v>21.099999999999994</v>
      </c>
      <c r="F28" s="6">
        <v>0</v>
      </c>
      <c r="G28" s="6">
        <v>-0.07</v>
      </c>
      <c r="H28" s="6">
        <v>-0.01</v>
      </c>
      <c r="I28" s="6">
        <v>-0.18</v>
      </c>
      <c r="J28" s="6">
        <v>0.25</v>
      </c>
      <c r="K28" s="6">
        <v>-0.12</v>
      </c>
      <c r="L28" s="6">
        <v>-0.04</v>
      </c>
      <c r="M28" s="6">
        <v>0.14</v>
      </c>
      <c r="N28" s="6">
        <f>O28</f>
        <v>21.099999999999994</v>
      </c>
      <c r="O28" s="1">
        <f>C28+F28+G28+H28-I28-J28+K28-L28-M28</f>
        <v>21.099999999999994</v>
      </c>
    </row>
    <row r="29" spans="1:15" ht="12.75">
      <c r="A29" s="8" t="s">
        <v>143</v>
      </c>
      <c r="B29" s="6">
        <v>21.95</v>
      </c>
      <c r="C29" s="1">
        <v>20.11</v>
      </c>
      <c r="D29" s="6">
        <f aca="true" t="shared" si="9" ref="D29:D34">E29-G29</f>
        <v>19.900000000000002</v>
      </c>
      <c r="E29" s="6">
        <f>O29</f>
        <v>18.990000000000002</v>
      </c>
      <c r="F29" s="6">
        <v>0</v>
      </c>
      <c r="G29" s="6">
        <v>-0.91</v>
      </c>
      <c r="H29" s="6">
        <v>-0.12</v>
      </c>
      <c r="I29" s="6">
        <v>-0.01</v>
      </c>
      <c r="J29" s="6">
        <v>0.15</v>
      </c>
      <c r="K29" s="6">
        <v>-0.1</v>
      </c>
      <c r="L29" s="6">
        <v>-0.17</v>
      </c>
      <c r="M29" s="6">
        <v>0.02</v>
      </c>
      <c r="N29" s="6">
        <f aca="true" t="shared" si="10" ref="N29:N37">O29</f>
        <v>18.990000000000002</v>
      </c>
      <c r="O29" s="1">
        <f aca="true" t="shared" si="11" ref="O29:O34">C29+F29+G29+H29-I29-J29+K29-L29-M29</f>
        <v>18.990000000000002</v>
      </c>
    </row>
    <row r="30" spans="1:15" s="13" customFormat="1" ht="12.75">
      <c r="A30" s="8" t="s">
        <v>142</v>
      </c>
      <c r="B30" s="6">
        <v>20.75</v>
      </c>
      <c r="C30" s="1">
        <v>19.69</v>
      </c>
      <c r="D30" s="22">
        <f t="shared" si="9"/>
        <v>19.509999999999998</v>
      </c>
      <c r="E30" s="22">
        <f>O30</f>
        <v>19.4</v>
      </c>
      <c r="F30" s="22">
        <v>0</v>
      </c>
      <c r="G30" s="22">
        <v>-0.11</v>
      </c>
      <c r="H30" s="22">
        <v>-0.1</v>
      </c>
      <c r="I30" s="22">
        <v>-0.02</v>
      </c>
      <c r="J30" s="22">
        <v>0.16</v>
      </c>
      <c r="K30" s="22">
        <v>-0.1</v>
      </c>
      <c r="L30" s="22">
        <v>-0.18</v>
      </c>
      <c r="M30" s="22">
        <v>0.02</v>
      </c>
      <c r="N30" s="6">
        <f t="shared" si="10"/>
        <v>19.4</v>
      </c>
      <c r="O30" s="1">
        <f t="shared" si="11"/>
        <v>19.4</v>
      </c>
    </row>
    <row r="31" spans="1:15" ht="12.75">
      <c r="A31" s="8" t="s">
        <v>156</v>
      </c>
      <c r="B31" s="1">
        <v>20.19</v>
      </c>
      <c r="C31" s="6">
        <v>17.3</v>
      </c>
      <c r="D31" s="22">
        <f t="shared" si="9"/>
        <v>18.180000000000003</v>
      </c>
      <c r="E31" s="22">
        <f aca="true" t="shared" si="12" ref="E31:E36">O31</f>
        <v>17.200000000000003</v>
      </c>
      <c r="F31" s="6">
        <v>-1.06</v>
      </c>
      <c r="G31" s="6">
        <v>-0.98</v>
      </c>
      <c r="H31" s="6">
        <v>-0.45</v>
      </c>
      <c r="I31" s="6">
        <v>-2.02</v>
      </c>
      <c r="J31" s="6">
        <v>-0.14</v>
      </c>
      <c r="K31" s="6">
        <v>-0.37</v>
      </c>
      <c r="L31" s="6">
        <v>-0.67</v>
      </c>
      <c r="M31" s="6">
        <v>0.07</v>
      </c>
      <c r="N31" s="6">
        <f t="shared" si="10"/>
        <v>17.200000000000003</v>
      </c>
      <c r="O31" s="1">
        <f t="shared" si="11"/>
        <v>17.200000000000003</v>
      </c>
    </row>
    <row r="32" spans="1:15" ht="12.75">
      <c r="A32" s="8" t="s">
        <v>152</v>
      </c>
      <c r="B32" s="1">
        <v>18.84</v>
      </c>
      <c r="C32" s="6">
        <v>17.39</v>
      </c>
      <c r="D32" s="22">
        <f t="shared" si="9"/>
        <v>17.289999999999996</v>
      </c>
      <c r="E32" s="22">
        <f t="shared" si="12"/>
        <v>16.879999999999995</v>
      </c>
      <c r="F32" s="6">
        <v>-0.84</v>
      </c>
      <c r="G32" s="6">
        <v>-0.41</v>
      </c>
      <c r="H32" s="6">
        <v>-0.23</v>
      </c>
      <c r="I32" s="6">
        <v>-0.86</v>
      </c>
      <c r="J32" s="6">
        <v>-0.06</v>
      </c>
      <c r="K32" s="6">
        <v>-0.21</v>
      </c>
      <c r="L32" s="6">
        <v>-0.31</v>
      </c>
      <c r="M32" s="6">
        <v>0.05</v>
      </c>
      <c r="N32" s="6">
        <f t="shared" si="10"/>
        <v>16.879999999999995</v>
      </c>
      <c r="O32" s="1">
        <f t="shared" si="11"/>
        <v>16.879999999999995</v>
      </c>
    </row>
    <row r="33" spans="1:15" ht="12.75">
      <c r="A33" s="8" t="s">
        <v>91</v>
      </c>
      <c r="B33" s="1">
        <v>19.42</v>
      </c>
      <c r="C33" s="6">
        <v>18.29</v>
      </c>
      <c r="D33" s="22">
        <f t="shared" si="9"/>
        <v>16.61</v>
      </c>
      <c r="E33" s="22">
        <f t="shared" si="12"/>
        <v>16.33</v>
      </c>
      <c r="F33" s="6">
        <v>-0.74</v>
      </c>
      <c r="G33" s="6">
        <v>-0.28</v>
      </c>
      <c r="H33" s="6">
        <v>-0.02</v>
      </c>
      <c r="I33" s="6">
        <v>-0.08</v>
      </c>
      <c r="J33" s="6">
        <v>1.08</v>
      </c>
      <c r="K33" s="6">
        <v>-0.09</v>
      </c>
      <c r="L33" s="6">
        <v>-0.18</v>
      </c>
      <c r="M33" s="6">
        <v>0.01</v>
      </c>
      <c r="N33" s="6">
        <f t="shared" si="10"/>
        <v>16.33</v>
      </c>
      <c r="O33" s="1">
        <f t="shared" si="11"/>
        <v>16.33</v>
      </c>
    </row>
    <row r="34" spans="1:15" ht="12.75">
      <c r="A34" s="8" t="s">
        <v>90</v>
      </c>
      <c r="B34" s="1">
        <v>18</v>
      </c>
      <c r="C34" s="6">
        <v>16.95</v>
      </c>
      <c r="D34" s="22">
        <f t="shared" si="9"/>
        <v>15.752437850193113</v>
      </c>
      <c r="E34" s="22">
        <f t="shared" si="12"/>
        <v>15.172437850193113</v>
      </c>
      <c r="F34" s="6">
        <v>-0.717184562947395</v>
      </c>
      <c r="G34" s="6">
        <v>-0.58</v>
      </c>
      <c r="H34" s="6">
        <v>-0.004987480887224502</v>
      </c>
      <c r="I34" s="6">
        <v>-0.05703801814756063</v>
      </c>
      <c r="J34" s="6">
        <v>0.683109317508812</v>
      </c>
      <c r="K34" s="6">
        <v>-0.0813360159460596</v>
      </c>
      <c r="L34" s="6">
        <v>-0.24035481001663012</v>
      </c>
      <c r="M34" s="6">
        <v>0.008337600681585653</v>
      </c>
      <c r="N34" s="6">
        <f t="shared" si="10"/>
        <v>15.172437850193113</v>
      </c>
      <c r="O34" s="1">
        <f t="shared" si="11"/>
        <v>15.172437850193113</v>
      </c>
    </row>
    <row r="35" spans="1:16" ht="12" customHeight="1">
      <c r="A35" s="8" t="s">
        <v>145</v>
      </c>
      <c r="B35" s="1">
        <v>17.95</v>
      </c>
      <c r="C35" s="6">
        <v>13.94</v>
      </c>
      <c r="D35" s="22">
        <f aca="true" t="shared" si="13" ref="D35:D40">E35-G35</f>
        <v>15.03206029859431</v>
      </c>
      <c r="E35" s="22">
        <f t="shared" si="12"/>
        <v>15.023212618408968</v>
      </c>
      <c r="F35" s="1">
        <v>-0.778559139935016</v>
      </c>
      <c r="G35" s="1">
        <v>-0.008847680185342545</v>
      </c>
      <c r="H35" s="1">
        <v>-0.01308305362147455</v>
      </c>
      <c r="I35" s="1">
        <v>-2.115631781994912</v>
      </c>
      <c r="J35" s="1">
        <v>0.2921675490584988</v>
      </c>
      <c r="K35" s="1">
        <v>-0.163153614549991</v>
      </c>
      <c r="L35" s="1">
        <v>-0.22900700992898823</v>
      </c>
      <c r="M35" s="1">
        <v>0.005615136164609601</v>
      </c>
      <c r="N35" s="6">
        <f t="shared" si="10"/>
        <v>15.023212618408968</v>
      </c>
      <c r="O35" s="1">
        <f aca="true" t="shared" si="14" ref="O35:O40">C35+F35+G35+H35-I35-J35+K35-L35-M35</f>
        <v>15.023212618408968</v>
      </c>
      <c r="P35" s="8"/>
    </row>
    <row r="36" spans="1:16" ht="16.5" customHeight="1">
      <c r="A36" s="8" t="s">
        <v>89</v>
      </c>
      <c r="B36" s="1">
        <v>16.88</v>
      </c>
      <c r="C36" s="6">
        <v>14.18</v>
      </c>
      <c r="D36" s="22">
        <f t="shared" si="13"/>
        <v>13.009999999999998</v>
      </c>
      <c r="E36" s="22">
        <f t="shared" si="12"/>
        <v>12.359999999999998</v>
      </c>
      <c r="F36" s="1">
        <v>-0.88</v>
      </c>
      <c r="G36" s="1">
        <v>-0.65</v>
      </c>
      <c r="H36" s="1">
        <v>-0.21</v>
      </c>
      <c r="I36" s="1">
        <v>-0.12</v>
      </c>
      <c r="J36" s="1">
        <v>0.22</v>
      </c>
      <c r="K36" s="1">
        <v>-0.19</v>
      </c>
      <c r="L36" s="1">
        <v>-0.22</v>
      </c>
      <c r="M36" s="1">
        <v>0.01</v>
      </c>
      <c r="N36" s="6">
        <f t="shared" si="10"/>
        <v>12.359999999999998</v>
      </c>
      <c r="O36" s="1">
        <f t="shared" si="14"/>
        <v>12.359999999999998</v>
      </c>
      <c r="P36" s="8"/>
    </row>
    <row r="37" spans="1:15" ht="12.75">
      <c r="A37" s="8" t="s">
        <v>141</v>
      </c>
      <c r="B37" s="1">
        <v>16.98</v>
      </c>
      <c r="C37" s="6">
        <v>15.25</v>
      </c>
      <c r="D37" s="6">
        <f t="shared" si="13"/>
        <v>14.509999999999998</v>
      </c>
      <c r="E37" s="6">
        <f aca="true" t="shared" si="15" ref="E37:E42">O37</f>
        <v>14.029999999999998</v>
      </c>
      <c r="F37" s="26">
        <v>-0.88</v>
      </c>
      <c r="G37" s="22">
        <v>-0.48</v>
      </c>
      <c r="H37" s="26">
        <v>-0.21</v>
      </c>
      <c r="I37" s="26">
        <v>-0.02</v>
      </c>
      <c r="J37" s="26">
        <v>0.34</v>
      </c>
      <c r="K37" s="26">
        <v>-0.16</v>
      </c>
      <c r="L37" s="26">
        <v>-0.84</v>
      </c>
      <c r="M37" s="22">
        <v>0.01</v>
      </c>
      <c r="N37" s="6">
        <f t="shared" si="10"/>
        <v>14.029999999999998</v>
      </c>
      <c r="O37" s="1">
        <f t="shared" si="14"/>
        <v>14.029999999999998</v>
      </c>
    </row>
    <row r="38" spans="1:15" ht="12.75">
      <c r="A38" s="8" t="s">
        <v>87</v>
      </c>
      <c r="B38" s="1">
        <v>15.87</v>
      </c>
      <c r="C38" s="6">
        <v>15.18</v>
      </c>
      <c r="D38" s="6">
        <f t="shared" si="13"/>
        <v>14.016550223016305</v>
      </c>
      <c r="E38" s="6">
        <f t="shared" si="15"/>
        <v>13.746550223016305</v>
      </c>
      <c r="F38" s="6">
        <v>-0.764060273600855</v>
      </c>
      <c r="G38" s="6">
        <v>-0.27</v>
      </c>
      <c r="H38" s="6">
        <v>-0.031849198395919855</v>
      </c>
      <c r="I38" s="6">
        <v>-0.06747266126241745</v>
      </c>
      <c r="J38" s="6">
        <v>0.344507269068228</v>
      </c>
      <c r="K38" s="6">
        <v>-0.162098086694766</v>
      </c>
      <c r="L38" s="6">
        <v>-0.08500314491537067</v>
      </c>
      <c r="M38" s="6">
        <v>0.013410755401717536</v>
      </c>
      <c r="N38" s="6">
        <f aca="true" t="shared" si="16" ref="N38:N43">O38</f>
        <v>13.746550223016305</v>
      </c>
      <c r="O38" s="1">
        <f t="shared" si="14"/>
        <v>13.746550223016305</v>
      </c>
    </row>
    <row r="39" spans="1:15" ht="12.75">
      <c r="A39" s="21">
        <v>37986</v>
      </c>
      <c r="B39" s="1">
        <v>14.88</v>
      </c>
      <c r="C39" s="6">
        <v>13.16</v>
      </c>
      <c r="D39" s="6">
        <f t="shared" si="13"/>
        <v>12.93</v>
      </c>
      <c r="E39" s="6">
        <f t="shared" si="15"/>
        <v>12.93</v>
      </c>
      <c r="F39" s="3">
        <v>-0.99</v>
      </c>
      <c r="G39" s="6">
        <v>0</v>
      </c>
      <c r="H39" s="3">
        <v>-0.46</v>
      </c>
      <c r="I39" s="3">
        <v>-0.92</v>
      </c>
      <c r="J39" s="3">
        <v>-0.11</v>
      </c>
      <c r="K39" s="3">
        <v>-0.11</v>
      </c>
      <c r="L39" s="3">
        <v>-0.32</v>
      </c>
      <c r="M39" s="6">
        <v>0.02</v>
      </c>
      <c r="N39" s="6">
        <f t="shared" si="16"/>
        <v>12.93</v>
      </c>
      <c r="O39" s="1">
        <f t="shared" si="14"/>
        <v>12.93</v>
      </c>
    </row>
    <row r="40" spans="1:15" ht="12.75">
      <c r="A40" s="21">
        <v>37894</v>
      </c>
      <c r="B40" s="1">
        <v>14.41</v>
      </c>
      <c r="C40" s="6">
        <v>12.56</v>
      </c>
      <c r="D40" s="6">
        <f t="shared" si="13"/>
        <v>11.917041067170688</v>
      </c>
      <c r="E40" s="6">
        <f t="shared" si="15"/>
        <v>11.917041067170688</v>
      </c>
      <c r="F40" s="1">
        <v>-0.983159924363435</v>
      </c>
      <c r="G40" s="6">
        <v>0</v>
      </c>
      <c r="H40" s="6">
        <v>-0.4170104130185026</v>
      </c>
      <c r="I40" s="6">
        <v>-0.43406913783579887</v>
      </c>
      <c r="J40" s="1">
        <v>-0.157919895394528</v>
      </c>
      <c r="K40" s="6">
        <v>-0.07245255478273933</v>
      </c>
      <c r="L40" s="6">
        <v>-0.25653041630332407</v>
      </c>
      <c r="M40" s="6">
        <v>0.018855490198288437</v>
      </c>
      <c r="N40" s="6">
        <f t="shared" si="16"/>
        <v>11.917041067170688</v>
      </c>
      <c r="O40" s="1">
        <f t="shared" si="14"/>
        <v>11.917041067170688</v>
      </c>
    </row>
    <row r="41" spans="1:15" ht="12.75">
      <c r="A41" s="8" t="s">
        <v>71</v>
      </c>
      <c r="B41" s="1">
        <v>12.92</v>
      </c>
      <c r="C41" s="6">
        <v>11.1</v>
      </c>
      <c r="D41" s="6">
        <f aca="true" t="shared" si="17" ref="D41:D49">E41-G41</f>
        <v>10.449999999999998</v>
      </c>
      <c r="E41" s="6">
        <f t="shared" si="15"/>
        <v>10.329999999999998</v>
      </c>
      <c r="F41" s="3">
        <v>-0.93</v>
      </c>
      <c r="G41" s="6">
        <v>-0.12</v>
      </c>
      <c r="H41" s="3">
        <v>-0.41</v>
      </c>
      <c r="I41" s="3">
        <v>-0.29</v>
      </c>
      <c r="J41" s="3">
        <v>-0.29</v>
      </c>
      <c r="K41" s="3">
        <v>-0.07</v>
      </c>
      <c r="L41" s="6">
        <v>-0.2</v>
      </c>
      <c r="M41" s="6">
        <v>0.02</v>
      </c>
      <c r="N41" s="6">
        <f t="shared" si="16"/>
        <v>10.329999999999998</v>
      </c>
      <c r="O41" s="1">
        <f aca="true" t="shared" si="18" ref="O41:O50">C41+F41+G41+H41-I41-J41+K41-L41-M41</f>
        <v>10.329999999999998</v>
      </c>
    </row>
    <row r="42" spans="1:15" ht="12.75">
      <c r="A42" s="8" t="s">
        <v>130</v>
      </c>
      <c r="B42" s="1">
        <v>12.48</v>
      </c>
      <c r="C42" s="6">
        <v>11.92</v>
      </c>
      <c r="D42" s="6">
        <f t="shared" si="17"/>
        <v>10.780000000000003</v>
      </c>
      <c r="E42" s="6">
        <f t="shared" si="15"/>
        <v>10.610000000000003</v>
      </c>
      <c r="F42" s="3">
        <v>-1.02</v>
      </c>
      <c r="G42" s="6">
        <v>-0.17</v>
      </c>
      <c r="H42" s="3">
        <v>-0.42</v>
      </c>
      <c r="I42" s="3">
        <v>-0.13</v>
      </c>
      <c r="J42" s="3">
        <v>-0.13</v>
      </c>
      <c r="K42" s="3">
        <v>-0.07</v>
      </c>
      <c r="L42" s="3">
        <v>-0.13</v>
      </c>
      <c r="M42" s="6">
        <v>0.02</v>
      </c>
      <c r="N42" s="6">
        <f t="shared" si="16"/>
        <v>10.610000000000003</v>
      </c>
      <c r="O42" s="1">
        <f t="shared" si="18"/>
        <v>10.610000000000003</v>
      </c>
    </row>
    <row r="43" spans="1:15" ht="12.75">
      <c r="A43" s="21">
        <v>37621</v>
      </c>
      <c r="B43" s="1">
        <v>11.94</v>
      </c>
      <c r="C43" s="6">
        <v>3</v>
      </c>
      <c r="D43" s="6">
        <f t="shared" si="17"/>
        <v>7.449999999999999</v>
      </c>
      <c r="E43" s="6">
        <f aca="true" t="shared" si="19" ref="E43:E50">O43</f>
        <v>6.22</v>
      </c>
      <c r="F43" s="6">
        <v>-1.3</v>
      </c>
      <c r="G43" s="3">
        <v>-1.23</v>
      </c>
      <c r="H43" s="6">
        <v>-0.47</v>
      </c>
      <c r="I43" s="3">
        <v>-5.76</v>
      </c>
      <c r="J43" s="3">
        <v>-0.06</v>
      </c>
      <c r="K43" s="3">
        <v>-0.08</v>
      </c>
      <c r="L43" s="3">
        <v>-0.57</v>
      </c>
      <c r="M43" s="3">
        <v>0.09</v>
      </c>
      <c r="N43" s="6">
        <f t="shared" si="16"/>
        <v>6.22</v>
      </c>
      <c r="O43" s="1">
        <f t="shared" si="18"/>
        <v>6.22</v>
      </c>
    </row>
    <row r="44" spans="1:15" ht="12.75">
      <c r="A44" s="9" t="s">
        <v>65</v>
      </c>
      <c r="B44" s="1">
        <v>11.61</v>
      </c>
      <c r="C44" s="1">
        <v>8.53</v>
      </c>
      <c r="D44" s="6">
        <f t="shared" si="17"/>
        <v>7.01</v>
      </c>
      <c r="E44" s="6">
        <f t="shared" si="19"/>
        <v>5.77</v>
      </c>
      <c r="F44" s="1">
        <v>-1.3</v>
      </c>
      <c r="G44" s="1">
        <v>-1.24</v>
      </c>
      <c r="H44" s="1">
        <v>-0.57</v>
      </c>
      <c r="I44" s="1">
        <v>-0.37</v>
      </c>
      <c r="J44" s="1">
        <v>0.04</v>
      </c>
      <c r="K44" s="1">
        <v>-0.1</v>
      </c>
      <c r="L44" s="1">
        <v>-0.17</v>
      </c>
      <c r="M44" s="1">
        <v>0.05</v>
      </c>
      <c r="N44" s="1">
        <v>5.85</v>
      </c>
      <c r="O44" s="1">
        <f t="shared" si="18"/>
        <v>5.77</v>
      </c>
    </row>
    <row r="45" spans="1:15" ht="12.75">
      <c r="A45" s="5" t="s">
        <v>66</v>
      </c>
      <c r="B45" s="1">
        <v>11.64</v>
      </c>
      <c r="C45" s="1">
        <v>6.87</v>
      </c>
      <c r="D45" s="6">
        <f t="shared" si="17"/>
        <v>6.499411020460512</v>
      </c>
      <c r="E45" s="6">
        <f t="shared" si="19"/>
        <v>5.239411020460512</v>
      </c>
      <c r="F45" s="1">
        <v>-1.34</v>
      </c>
      <c r="G45" s="1">
        <v>-1.26</v>
      </c>
      <c r="H45" s="1">
        <v>-0.47</v>
      </c>
      <c r="I45" s="1">
        <v>-0.473115575977144</v>
      </c>
      <c r="J45" s="1">
        <v>-0.9987138336558122</v>
      </c>
      <c r="K45" s="1">
        <v>-0.08</v>
      </c>
      <c r="L45" s="1">
        <v>-0.07234131740484573</v>
      </c>
      <c r="M45" s="1">
        <v>0.024759706577290038</v>
      </c>
      <c r="N45" s="1">
        <v>5.399736313663812</v>
      </c>
      <c r="O45" s="1">
        <f t="shared" si="18"/>
        <v>5.239411020460512</v>
      </c>
    </row>
    <row r="46" spans="1:15" ht="12.75">
      <c r="A46" s="5" t="s">
        <v>4</v>
      </c>
      <c r="B46" s="1">
        <v>10.85</v>
      </c>
      <c r="C46" s="1">
        <v>9.19</v>
      </c>
      <c r="D46" s="6">
        <f t="shared" si="17"/>
        <v>7.714000795700628</v>
      </c>
      <c r="E46" s="6">
        <f t="shared" si="19"/>
        <v>6.434000795700627</v>
      </c>
      <c r="F46" s="1">
        <v>-1.37</v>
      </c>
      <c r="G46" s="1">
        <v>-1.28</v>
      </c>
      <c r="H46" s="1">
        <v>-0.48</v>
      </c>
      <c r="I46" s="1">
        <v>-0.3072908604815335</v>
      </c>
      <c r="J46" s="1">
        <v>-0.17177266000954947</v>
      </c>
      <c r="K46" s="1">
        <v>-0.09</v>
      </c>
      <c r="L46" s="1">
        <v>-0.014604851693691266</v>
      </c>
      <c r="M46" s="1">
        <v>0.02966757648414468</v>
      </c>
      <c r="N46" s="1">
        <v>6.616254499240674</v>
      </c>
      <c r="O46" s="1">
        <f t="shared" si="18"/>
        <v>6.434000795700627</v>
      </c>
    </row>
    <row r="47" spans="1:15" ht="12.75">
      <c r="A47" s="5" t="s">
        <v>5</v>
      </c>
      <c r="B47" s="1">
        <v>9.94</v>
      </c>
      <c r="C47" s="1">
        <v>5.45</v>
      </c>
      <c r="D47" s="6">
        <f t="shared" si="17"/>
        <v>3.916505629420268</v>
      </c>
      <c r="E47" s="6">
        <f t="shared" si="19"/>
        <v>2.656505629420268</v>
      </c>
      <c r="F47" s="1">
        <v>-1.36</v>
      </c>
      <c r="G47" s="1">
        <v>-1.26</v>
      </c>
      <c r="H47" s="1">
        <v>-0.6</v>
      </c>
      <c r="I47" s="1">
        <v>-0.1800019892971861</v>
      </c>
      <c r="J47" s="1">
        <v>-0.24449998554385519</v>
      </c>
      <c r="K47" s="1">
        <v>-0.1</v>
      </c>
      <c r="L47" s="1">
        <v>-0.17245198653488292</v>
      </c>
      <c r="M47" s="1">
        <v>0.07044833195565632</v>
      </c>
      <c r="N47" s="1">
        <v>2.918637100902957</v>
      </c>
      <c r="O47" s="1">
        <f t="shared" si="18"/>
        <v>2.656505629420268</v>
      </c>
    </row>
    <row r="48" spans="1:15" ht="12.75">
      <c r="A48" s="5" t="s">
        <v>6</v>
      </c>
      <c r="B48" s="1">
        <v>9.16</v>
      </c>
      <c r="C48" s="1">
        <v>5.23</v>
      </c>
      <c r="D48" s="6">
        <f t="shared" si="17"/>
        <v>4.7165797715441204</v>
      </c>
      <c r="E48" s="6">
        <f t="shared" si="19"/>
        <v>3.45657977154412</v>
      </c>
      <c r="F48" s="1">
        <v>-1.33</v>
      </c>
      <c r="G48" s="1">
        <v>-1.26</v>
      </c>
      <c r="H48" s="1">
        <v>-0.48</v>
      </c>
      <c r="I48" s="1">
        <v>-0.5012199426507987</v>
      </c>
      <c r="J48" s="1">
        <v>-0.7372823120002736</v>
      </c>
      <c r="K48" s="1">
        <v>-0.09</v>
      </c>
      <c r="L48" s="1">
        <v>-0.16684538170997276</v>
      </c>
      <c r="M48" s="1">
        <v>0.01876786481692543</v>
      </c>
      <c r="N48" s="1">
        <v>3.548631012316443</v>
      </c>
      <c r="O48" s="1">
        <f t="shared" si="18"/>
        <v>3.45657977154412</v>
      </c>
    </row>
    <row r="49" spans="1:15" ht="12.75">
      <c r="A49" s="5" t="s">
        <v>7</v>
      </c>
      <c r="B49" s="1">
        <v>9.02</v>
      </c>
      <c r="C49" s="1">
        <v>4.83</v>
      </c>
      <c r="D49" s="6">
        <f t="shared" si="17"/>
        <v>5.195525363662593</v>
      </c>
      <c r="E49" s="6">
        <f t="shared" si="19"/>
        <v>3.925525363662593</v>
      </c>
      <c r="F49" s="1">
        <v>-1.31</v>
      </c>
      <c r="G49" s="1">
        <v>-1.27</v>
      </c>
      <c r="H49" s="1">
        <v>-0.59</v>
      </c>
      <c r="I49" s="1">
        <v>-1.5178808474641021</v>
      </c>
      <c r="J49" s="1">
        <v>-0.8624351282832463</v>
      </c>
      <c r="K49" s="1">
        <v>-0.1</v>
      </c>
      <c r="L49" s="1">
        <v>0.007222996854902129</v>
      </c>
      <c r="M49" s="1">
        <v>0.007567615229853961</v>
      </c>
      <c r="N49" s="1">
        <v>4.150212921161842</v>
      </c>
      <c r="O49" s="1">
        <f t="shared" si="18"/>
        <v>3.925525363662593</v>
      </c>
    </row>
    <row r="50" spans="1:15" ht="12.75">
      <c r="A50" s="5" t="s">
        <v>8</v>
      </c>
      <c r="B50" s="1">
        <v>10.73</v>
      </c>
      <c r="C50" s="1">
        <v>9.18</v>
      </c>
      <c r="D50" s="6">
        <f>E50-G50</f>
        <v>7.242469794630915</v>
      </c>
      <c r="E50" s="6">
        <f t="shared" si="19"/>
        <v>5.962469794630914</v>
      </c>
      <c r="F50" s="1">
        <v>-1.31</v>
      </c>
      <c r="G50" s="1">
        <v>-1.28</v>
      </c>
      <c r="H50" s="1">
        <v>-0.59</v>
      </c>
      <c r="I50" s="1">
        <v>-0.26971165199625474</v>
      </c>
      <c r="J50" s="1">
        <v>0.2651886875595442</v>
      </c>
      <c r="K50" s="1">
        <v>-0.1</v>
      </c>
      <c r="L50" s="1">
        <v>-0.06308578558860667</v>
      </c>
      <c r="M50" s="1">
        <v>0.0051389553944011694</v>
      </c>
      <c r="N50" s="1">
        <v>6.14654649403817</v>
      </c>
      <c r="O50" s="1">
        <f t="shared" si="18"/>
        <v>5.962469794630914</v>
      </c>
    </row>
    <row r="52" spans="1:7" ht="12.75">
      <c r="A52" t="s">
        <v>148</v>
      </c>
      <c r="B52" s="1"/>
      <c r="C52" s="1"/>
      <c r="D52" s="1"/>
      <c r="E52" s="1"/>
      <c r="F52" s="1"/>
      <c r="G52" s="1"/>
    </row>
    <row r="53" spans="1:7" ht="12.75">
      <c r="A53" t="s">
        <v>129</v>
      </c>
      <c r="B53" s="1"/>
      <c r="C53" s="1"/>
      <c r="D53" s="1"/>
      <c r="E53" s="1"/>
      <c r="F53" s="1"/>
      <c r="G53" s="1"/>
    </row>
    <row r="54" ht="12.75">
      <c r="A54" t="s">
        <v>131</v>
      </c>
    </row>
  </sheetData>
  <printOptions/>
  <pageMargins left="0.25" right="0.25" top="0.25" bottom="0.2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&amp; Poor's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HSILVERBLA</dc:creator>
  <cp:keywords/>
  <dc:description/>
  <cp:lastModifiedBy>sean_clarke</cp:lastModifiedBy>
  <cp:lastPrinted>2009-01-16T18:56:47Z</cp:lastPrinted>
  <dcterms:created xsi:type="dcterms:W3CDTF">2002-07-09T14:08:29Z</dcterms:created>
  <dcterms:modified xsi:type="dcterms:W3CDTF">2009-01-16T20:01:27Z</dcterms:modified>
  <cp:category/>
  <cp:version/>
  <cp:contentType/>
  <cp:contentStatus/>
</cp:coreProperties>
</file>